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13" sheetId="1" r:id="rId5"/>
    <sheet state="visible" name="U15" sheetId="2" r:id="rId6"/>
    <sheet state="visible" name="OPEN" sheetId="3" r:id="rId7"/>
  </sheets>
  <definedNames/>
  <calcPr/>
</workbook>
</file>

<file path=xl/sharedStrings.xml><?xml version="1.0" encoding="utf-8"?>
<sst xmlns="http://schemas.openxmlformats.org/spreadsheetml/2006/main" count="276" uniqueCount="127">
  <si>
    <t>U13 - 12 ANS ET MOINS - FEMMES</t>
  </si>
  <si>
    <t>Compétitions</t>
  </si>
  <si>
    <t>Coupe Québec FIS</t>
  </si>
  <si>
    <t>Coupe Québec</t>
  </si>
  <si>
    <t>PROVINCIAUX</t>
  </si>
  <si>
    <t>Total</t>
  </si>
  <si>
    <t>Position</t>
  </si>
  <si>
    <t>Val Saint-Côme</t>
  </si>
  <si>
    <t>Belle Neige</t>
  </si>
  <si>
    <t>Ski Le Relais</t>
  </si>
  <si>
    <t>Mont-Orford</t>
  </si>
  <si>
    <t>Bromont</t>
  </si>
  <si>
    <t>18 Janvier 2025</t>
  </si>
  <si>
    <t>8 Février 2025</t>
  </si>
  <si>
    <t>28 Février 2025</t>
  </si>
  <si>
    <t>9 Mars 2025</t>
  </si>
  <si>
    <t>19 Mars 2025</t>
  </si>
  <si>
    <t>29-30 Mars 2025</t>
  </si>
  <si>
    <t xml:space="preserve">Noms / Stade </t>
  </si>
  <si>
    <t>POSITION</t>
  </si>
  <si>
    <t>Mikaila Landry</t>
  </si>
  <si>
    <t>Madeleine Fortier</t>
  </si>
  <si>
    <t>Leila Rae Smith</t>
  </si>
  <si>
    <t>Élizabeth Monderie</t>
  </si>
  <si>
    <t>Yaëlle Tremblay</t>
  </si>
  <si>
    <t>U13 - 12 ANS ET MOINS - HOMMES</t>
  </si>
  <si>
    <t>Étienne Giroux</t>
  </si>
  <si>
    <t>Max Gara</t>
  </si>
  <si>
    <t>Chaz Lemieux</t>
  </si>
  <si>
    <t>Alfie Wu</t>
  </si>
  <si>
    <t>Paul Fortier</t>
  </si>
  <si>
    <t>Adam Voisine</t>
  </si>
  <si>
    <t>Loghan Mercier</t>
  </si>
  <si>
    <t>Roméo Bourdages</t>
  </si>
  <si>
    <t>Logan Fortin Caron</t>
  </si>
  <si>
    <t>Zak Ladouceur-Bolduc</t>
  </si>
  <si>
    <t>Théo Joyal</t>
  </si>
  <si>
    <t>Axel Lefebvre-Aubut</t>
  </si>
  <si>
    <t>William Wojciechowski</t>
  </si>
  <si>
    <t>Noah Lemieux</t>
  </si>
  <si>
    <t>Micah Dokouzian</t>
  </si>
  <si>
    <t>Dominic Neault</t>
  </si>
  <si>
    <t>Ian Gauthier</t>
  </si>
  <si>
    <t>Caue Mesquita</t>
  </si>
  <si>
    <t>Léo Plasse</t>
  </si>
  <si>
    <t>Paul Savoie</t>
  </si>
  <si>
    <t>Matthew ''Matti'' Cantelon</t>
  </si>
  <si>
    <t>U15 - 13 &amp; 14 ANS - FEMMES</t>
  </si>
  <si>
    <t>Noemie Verret</t>
  </si>
  <si>
    <t>Emma Sainte-Cluque</t>
  </si>
  <si>
    <t>Drusilla Pethick</t>
  </si>
  <si>
    <t>Maude Marceau</t>
  </si>
  <si>
    <t>Elizabeth Lavoie</t>
  </si>
  <si>
    <t>U15 - 13 &amp; 14 ANS - HOMMES</t>
  </si>
  <si>
    <t>Zack Voisine</t>
  </si>
  <si>
    <t>Éli Bélanger</t>
  </si>
  <si>
    <t>Olivier Giroux</t>
  </si>
  <si>
    <t>William Chaussé</t>
  </si>
  <si>
    <t>Jean-Clément Vachon</t>
  </si>
  <si>
    <t>Henri Fortier</t>
  </si>
  <si>
    <t>Cristophe Samson</t>
  </si>
  <si>
    <t>James Earley</t>
  </si>
  <si>
    <t>Samuel Thibault</t>
  </si>
  <si>
    <t>Jacob Petit</t>
  </si>
  <si>
    <t>Émil Ménard</t>
  </si>
  <si>
    <t>Shea Willems</t>
  </si>
  <si>
    <t>Tristan Bibeau</t>
  </si>
  <si>
    <t>Thomas Aubut</t>
  </si>
  <si>
    <t>Jules Bergeron</t>
  </si>
  <si>
    <t>Vincent Paquin</t>
  </si>
  <si>
    <t>Alexi Gingras-Rompré</t>
  </si>
  <si>
    <t>Élio Barge</t>
  </si>
  <si>
    <t>Dylan Corrigan</t>
  </si>
  <si>
    <t>Xavier Lefebvre-Aubut</t>
  </si>
  <si>
    <t>Liam Voros</t>
  </si>
  <si>
    <t>Samuel Beaumier</t>
  </si>
  <si>
    <t>Lucas Cartier</t>
  </si>
  <si>
    <t>Lukas Desrosiers</t>
  </si>
  <si>
    <t>Samuel Laforest</t>
  </si>
  <si>
    <t>Loic Nadeau</t>
  </si>
  <si>
    <t>Liam McNeil</t>
  </si>
  <si>
    <t>Clovis Landry</t>
  </si>
  <si>
    <t>OPEN - 15 ans et plus - FEMMES</t>
  </si>
  <si>
    <t>Adèle Blackburn</t>
  </si>
  <si>
    <t>Maïka Raymond</t>
  </si>
  <si>
    <t>Zara Lavoie</t>
  </si>
  <si>
    <t>Lorianne Robichaud</t>
  </si>
  <si>
    <t>Maëlle Poulin</t>
  </si>
  <si>
    <t>Élie Bélanger</t>
  </si>
  <si>
    <t>Lucy Meisner</t>
  </si>
  <si>
    <t>OPEN - 15 ans et plus - HOMMES</t>
  </si>
  <si>
    <t>Tommy Roy</t>
  </si>
  <si>
    <t>Maxime Gagnon</t>
  </si>
  <si>
    <t>Cédrik Larocque</t>
  </si>
  <si>
    <t>Raphaël Rifflart</t>
  </si>
  <si>
    <t>Justin D'Avignon-Pelletier</t>
  </si>
  <si>
    <t>Samuel Perreault</t>
  </si>
  <si>
    <t>Tom Boulay</t>
  </si>
  <si>
    <t>Simon Renaud</t>
  </si>
  <si>
    <t>Remi Aubut</t>
  </si>
  <si>
    <t>Emrick Latour</t>
  </si>
  <si>
    <t>Yoan Legros</t>
  </si>
  <si>
    <t>Madox Grayling</t>
  </si>
  <si>
    <t>Zachary Adem</t>
  </si>
  <si>
    <t>Alexis Lepage</t>
  </si>
  <si>
    <t>Isaac Leroux</t>
  </si>
  <si>
    <t>Barack Davidson</t>
  </si>
  <si>
    <t>Sullyvan Thomas</t>
  </si>
  <si>
    <t>Lazuly Waters</t>
  </si>
  <si>
    <t>Rhys Rozon</t>
  </si>
  <si>
    <t>Bastien Ledoux</t>
  </si>
  <si>
    <t>Daniel Chisholm</t>
  </si>
  <si>
    <t>Eliot Provost</t>
  </si>
  <si>
    <t>Alexis Bergeron</t>
  </si>
  <si>
    <t>Jérémy Daniel</t>
  </si>
  <si>
    <t>Marquez Euloth</t>
  </si>
  <si>
    <t>Hans Schommer</t>
  </si>
  <si>
    <t>Loic Marceau</t>
  </si>
  <si>
    <t>Téo Meunier</t>
  </si>
  <si>
    <t>Samuel Nestor</t>
  </si>
  <si>
    <t>Emile Bibeau</t>
  </si>
  <si>
    <t>Vincent Scott</t>
  </si>
  <si>
    <t>Félix Lefebvre-Aubut</t>
  </si>
  <si>
    <t>Martin Visser</t>
  </si>
  <si>
    <t>Anthony Bébin</t>
  </si>
  <si>
    <t>Lambert Cyr</t>
  </si>
  <si>
    <t>Zachary Raymond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</si>
</sst>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16.0"/>
      <color rgb="FFFFFFFF"/>
      <name val="Arial"/>
    </font>
    <font/>
    <font>
      <sz val="11.0"/>
      <color theme="1"/>
      <name val="Arial"/>
    </font>
    <font>
      <b/>
      <sz val="11.0"/>
      <color rgb="FF000000"/>
      <name val="Arial"/>
    </font>
    <font>
      <sz val="6.0"/>
      <color theme="1"/>
      <name val="Arial"/>
    </font>
    <font>
      <sz val="11.0"/>
      <color rgb="FF000000"/>
      <name val="Arial"/>
    </font>
    <font>
      <color theme="1"/>
      <name val="Arial"/>
    </font>
    <font>
      <sz val="10.0"/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3AF77A"/>
        <bgColor rgb="FF3AF77A"/>
      </patternFill>
    </fill>
    <fill>
      <patternFill patternType="solid">
        <fgColor rgb="FFFFFFFF"/>
        <bgColor rgb="FFFFFFFF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</fills>
  <borders count="34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bottom"/>
    </xf>
    <xf borderId="2" fillId="0" fontId="2" numFmtId="0" xfId="0" applyBorder="1" applyFont="1"/>
    <xf borderId="3" fillId="0" fontId="2" numFmtId="0" xfId="0" applyBorder="1" applyFont="1"/>
    <xf borderId="1" fillId="0" fontId="3" numFmtId="0" xfId="0" applyAlignment="1" applyBorder="1" applyFont="1">
      <alignment horizontal="center" vertical="center"/>
    </xf>
    <xf borderId="1" fillId="3" fontId="4" numFmtId="0" xfId="0" applyAlignment="1" applyBorder="1" applyFill="1" applyFont="1">
      <alignment horizontal="center" readingOrder="0" shrinkToFit="0" vertical="center" wrapText="1"/>
    </xf>
    <xf borderId="4" fillId="0" fontId="3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vertical="center"/>
    </xf>
    <xf borderId="6" fillId="0" fontId="2" numFmtId="0" xfId="0" applyBorder="1" applyFont="1"/>
    <xf borderId="6" fillId="3" fontId="4" numFmtId="0" xfId="0" applyAlignment="1" applyBorder="1" applyFont="1">
      <alignment horizontal="center" readingOrder="0" shrinkToFit="0" vertical="center" wrapText="1"/>
    </xf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0" fillId="3" fontId="4" numFmtId="0" xfId="0" applyAlignment="1" applyBorder="1" applyFont="1">
      <alignment horizontal="center" readingOrder="0" shrinkToFit="0" vertical="center" wrapText="1"/>
    </xf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4" fillId="0" fontId="3" numFmtId="0" xfId="0" applyAlignment="1" applyBorder="1" applyFont="1">
      <alignment horizontal="center" vertical="center"/>
    </xf>
    <xf borderId="15" fillId="3" fontId="5" numFmtId="0" xfId="0" applyAlignment="1" applyBorder="1" applyFont="1">
      <alignment horizontal="center" readingOrder="0" vertical="center"/>
    </xf>
    <xf borderId="16" fillId="4" fontId="6" numFmtId="0" xfId="0" applyAlignment="1" applyBorder="1" applyFill="1" applyFont="1">
      <alignment horizontal="center" readingOrder="0" vertical="center"/>
    </xf>
    <xf borderId="16" fillId="0" fontId="6" numFmtId="0" xfId="0" applyAlignment="1" applyBorder="1" applyFont="1">
      <alignment horizontal="center" readingOrder="0" vertical="center"/>
    </xf>
    <xf borderId="17" fillId="5" fontId="7" numFmtId="0" xfId="0" applyAlignment="1" applyBorder="1" applyFill="1" applyFont="1">
      <alignment horizontal="center" vertical="center"/>
    </xf>
    <xf borderId="16" fillId="0" fontId="7" numFmtId="0" xfId="0" applyAlignment="1" applyBorder="1" applyFont="1">
      <alignment horizontal="center" vertical="center"/>
    </xf>
    <xf borderId="18" fillId="0" fontId="7" numFmtId="0" xfId="0" applyAlignment="1" applyBorder="1" applyFont="1">
      <alignment readingOrder="0" vertical="bottom"/>
    </xf>
    <xf borderId="19" fillId="0" fontId="7" numFmtId="0" xfId="0" applyAlignment="1" applyBorder="1" applyFont="1">
      <alignment readingOrder="0" vertical="bottom"/>
    </xf>
    <xf borderId="19" fillId="3" fontId="7" numFmtId="0" xfId="0" applyAlignment="1" applyBorder="1" applyFont="1">
      <alignment horizontal="right" vertical="bottom"/>
    </xf>
    <xf borderId="19" fillId="3" fontId="7" numFmtId="0" xfId="0" applyAlignment="1" applyBorder="1" applyFont="1">
      <alignment readingOrder="0" vertical="bottom"/>
    </xf>
    <xf borderId="20" fillId="3" fontId="7" numFmtId="0" xfId="0" applyAlignment="1" applyBorder="1" applyFont="1">
      <alignment readingOrder="0" vertical="bottom"/>
    </xf>
    <xf borderId="21" fillId="4" fontId="7" numFmtId="0" xfId="0" applyAlignment="1" applyBorder="1" applyFont="1">
      <alignment vertical="bottom"/>
    </xf>
    <xf borderId="20" fillId="0" fontId="7" numFmtId="0" xfId="0" applyAlignment="1" applyBorder="1" applyFont="1">
      <alignment readingOrder="0" vertical="bottom"/>
    </xf>
    <xf borderId="22" fillId="0" fontId="7" numFmtId="0" xfId="0" applyAlignment="1" applyBorder="1" applyFont="1">
      <alignment readingOrder="0" vertical="bottom"/>
    </xf>
    <xf borderId="19" fillId="0" fontId="7" numFmtId="0" xfId="0" applyAlignment="1" applyBorder="1" applyFont="1">
      <alignment horizontal="right" readingOrder="0" vertical="bottom"/>
    </xf>
    <xf borderId="19" fillId="0" fontId="7" numFmtId="0" xfId="0" applyAlignment="1" applyBorder="1" applyFont="1">
      <alignment horizontal="right" vertical="bottom"/>
    </xf>
    <xf borderId="23" fillId="3" fontId="7" numFmtId="0" xfId="0" applyAlignment="1" applyBorder="1" applyFont="1">
      <alignment readingOrder="0" vertical="bottom"/>
    </xf>
    <xf borderId="23" fillId="0" fontId="7" numFmtId="0" xfId="0" applyAlignment="1" applyBorder="1" applyFont="1">
      <alignment readingOrder="0" vertical="bottom"/>
    </xf>
    <xf borderId="19" fillId="0" fontId="7" numFmtId="0" xfId="0" applyAlignment="1" applyBorder="1" applyFont="1">
      <alignment vertical="bottom"/>
    </xf>
    <xf borderId="24" fillId="0" fontId="7" numFmtId="0" xfId="0" applyAlignment="1" applyBorder="1" applyFont="1">
      <alignment readingOrder="0" vertical="bottom"/>
    </xf>
    <xf borderId="16" fillId="4" fontId="7" numFmtId="0" xfId="0" applyAlignment="1" applyBorder="1" applyFont="1">
      <alignment horizontal="right" vertical="bottom"/>
    </xf>
    <xf borderId="24" fillId="0" fontId="7" numFmtId="0" xfId="0" applyAlignment="1" applyBorder="1" applyFont="1">
      <alignment vertical="bottom"/>
    </xf>
    <xf borderId="23" fillId="4" fontId="7" numFmtId="0" xfId="0" applyAlignment="1" applyBorder="1" applyFont="1">
      <alignment readingOrder="0" vertical="bottom"/>
    </xf>
    <xf borderId="1" fillId="6" fontId="1" numFmtId="0" xfId="0" applyAlignment="1" applyBorder="1" applyFill="1" applyFont="1">
      <alignment horizontal="center" readingOrder="0" vertical="bottom"/>
    </xf>
    <xf borderId="19" fillId="0" fontId="8" numFmtId="0" xfId="0" applyAlignment="1" applyBorder="1" applyFont="1">
      <alignment readingOrder="0" vertical="top"/>
    </xf>
    <xf borderId="25" fillId="4" fontId="7" numFmtId="0" xfId="0" applyAlignment="1" applyBorder="1" applyFont="1">
      <alignment vertical="bottom"/>
    </xf>
    <xf borderId="19" fillId="3" fontId="7" numFmtId="0" xfId="0" applyAlignment="1" applyBorder="1" applyFont="1">
      <alignment horizontal="right" readingOrder="0" vertical="bottom"/>
    </xf>
    <xf borderId="19" fillId="0" fontId="7" numFmtId="0" xfId="0" applyAlignment="1" applyBorder="1" applyFont="1">
      <alignment horizontal="right" vertical="bottom"/>
    </xf>
    <xf borderId="19" fillId="4" fontId="7" numFmtId="0" xfId="0" applyAlignment="1" applyBorder="1" applyFont="1">
      <alignment vertical="bottom"/>
    </xf>
    <xf borderId="25" fillId="0" fontId="7" numFmtId="0" xfId="0" applyAlignment="1" applyBorder="1" applyFont="1">
      <alignment horizontal="right" vertical="bottom"/>
    </xf>
    <xf borderId="26" fillId="0" fontId="7" numFmtId="0" xfId="0" applyAlignment="1" applyBorder="1" applyFont="1">
      <alignment horizontal="right" vertical="bottom"/>
    </xf>
    <xf borderId="25" fillId="0" fontId="7" numFmtId="0" xfId="0" applyAlignment="1" applyBorder="1" applyFont="1">
      <alignment horizontal="right" vertical="bottom"/>
    </xf>
    <xf borderId="27" fillId="0" fontId="7" numFmtId="0" xfId="0" applyAlignment="1" applyBorder="1" applyFont="1">
      <alignment readingOrder="0" vertical="bottom"/>
    </xf>
    <xf borderId="28" fillId="0" fontId="7" numFmtId="0" xfId="0" applyAlignment="1" applyBorder="1" applyFont="1">
      <alignment readingOrder="0" vertical="bottom"/>
    </xf>
    <xf borderId="29" fillId="0" fontId="7" numFmtId="0" xfId="0" applyAlignment="1" applyBorder="1" applyFont="1">
      <alignment horizontal="right" vertical="bottom"/>
    </xf>
    <xf borderId="29" fillId="0" fontId="7" numFmtId="0" xfId="0" applyAlignment="1" applyBorder="1" applyFont="1">
      <alignment horizontal="right" readingOrder="0" vertical="bottom"/>
    </xf>
    <xf borderId="21" fillId="0" fontId="7" numFmtId="0" xfId="0" applyAlignment="1" applyBorder="1" applyFont="1">
      <alignment readingOrder="0" vertical="bottom"/>
    </xf>
    <xf borderId="21" fillId="0" fontId="7" numFmtId="0" xfId="0" applyAlignment="1" applyBorder="1" applyFont="1">
      <alignment horizontal="right" vertical="bottom"/>
    </xf>
    <xf borderId="20" fillId="0" fontId="7" numFmtId="0" xfId="0" applyAlignment="1" applyBorder="1" applyFont="1">
      <alignment horizontal="right" vertical="bottom"/>
    </xf>
    <xf borderId="16" fillId="0" fontId="7" numFmtId="0" xfId="0" applyAlignment="1" applyBorder="1" applyFont="1">
      <alignment horizontal="right" readingOrder="0" vertical="bottom"/>
    </xf>
    <xf borderId="16" fillId="0" fontId="7" numFmtId="0" xfId="0" applyAlignment="1" applyBorder="1" applyFont="1">
      <alignment horizontal="right" vertical="bottom"/>
    </xf>
    <xf borderId="21" fillId="0" fontId="7" numFmtId="0" xfId="0" applyAlignment="1" applyBorder="1" applyFont="1">
      <alignment horizontal="right" vertical="bottom"/>
    </xf>
    <xf borderId="21" fillId="0" fontId="7" numFmtId="0" xfId="0" applyAlignment="1" applyBorder="1" applyFont="1">
      <alignment horizontal="right" readingOrder="0" vertical="bottom"/>
    </xf>
    <xf borderId="23" fillId="3" fontId="7" numFmtId="0" xfId="0" applyAlignment="1" applyBorder="1" applyFont="1">
      <alignment horizontal="right" vertical="bottom"/>
    </xf>
    <xf borderId="20" fillId="3" fontId="7" numFmtId="0" xfId="0" applyAlignment="1" applyBorder="1" applyFont="1">
      <alignment horizontal="right" vertical="bottom"/>
    </xf>
    <xf borderId="15" fillId="0" fontId="7" numFmtId="0" xfId="0" applyAlignment="1" applyBorder="1" applyFont="1">
      <alignment horizontal="right" readingOrder="0" vertical="bottom"/>
    </xf>
    <xf borderId="23" fillId="0" fontId="7" numFmtId="0" xfId="0" applyAlignment="1" applyBorder="1" applyFont="1">
      <alignment horizontal="right" vertical="bottom"/>
    </xf>
    <xf borderId="20" fillId="4" fontId="7" numFmtId="0" xfId="0" applyAlignment="1" applyBorder="1" applyFont="1">
      <alignment horizontal="right" vertical="bottom"/>
    </xf>
    <xf borderId="21" fillId="0" fontId="7" numFmtId="0" xfId="0" applyAlignment="1" applyBorder="1" applyFont="1">
      <alignment vertical="bottom"/>
    </xf>
    <xf borderId="20" fillId="0" fontId="7" numFmtId="0" xfId="0" applyAlignment="1" applyBorder="1" applyFont="1">
      <alignment vertical="bottom"/>
    </xf>
    <xf borderId="16" fillId="0" fontId="7" numFmtId="0" xfId="0" applyAlignment="1" applyBorder="1" applyFont="1">
      <alignment horizontal="right" vertical="bottom"/>
    </xf>
    <xf borderId="15" fillId="0" fontId="7" numFmtId="0" xfId="0" applyAlignment="1" applyBorder="1" applyFont="1">
      <alignment horizontal="right" vertical="bottom"/>
    </xf>
    <xf borderId="30" fillId="0" fontId="7" numFmtId="0" xfId="0" applyAlignment="1" applyBorder="1" applyFont="1">
      <alignment horizontal="right" vertical="bottom"/>
    </xf>
    <xf borderId="16" fillId="3" fontId="7" numFmtId="0" xfId="0" applyAlignment="1" applyBorder="1" applyFont="1">
      <alignment horizontal="right" readingOrder="0" vertical="bottom"/>
    </xf>
    <xf borderId="25" fillId="0" fontId="7" numFmtId="0" xfId="0" applyAlignment="1" applyBorder="1" applyFont="1">
      <alignment readingOrder="0" vertical="bottom"/>
    </xf>
    <xf borderId="20" fillId="3" fontId="7" numFmtId="0" xfId="0" applyAlignment="1" applyBorder="1" applyFont="1">
      <alignment horizontal="right" readingOrder="0" vertical="bottom"/>
    </xf>
    <xf borderId="31" fillId="0" fontId="7" numFmtId="0" xfId="0" applyAlignment="1" applyBorder="1" applyFont="1">
      <alignment horizontal="right" vertical="bottom"/>
    </xf>
    <xf borderId="20" fillId="0" fontId="7" numFmtId="0" xfId="0" applyAlignment="1" applyBorder="1" applyFont="1">
      <alignment horizontal="right" vertical="bottom"/>
    </xf>
    <xf borderId="24" fillId="0" fontId="7" numFmtId="0" xfId="0" applyAlignment="1" applyBorder="1" applyFont="1">
      <alignment horizontal="right" vertical="bottom"/>
    </xf>
    <xf borderId="20" fillId="0" fontId="7" numFmtId="0" xfId="0" applyAlignment="1" applyBorder="1" applyFont="1">
      <alignment horizontal="right" readingOrder="0" vertical="bottom"/>
    </xf>
    <xf borderId="32" fillId="0" fontId="7" numFmtId="0" xfId="0" applyAlignment="1" applyBorder="1" applyFont="1">
      <alignment readingOrder="0" vertical="bottom"/>
    </xf>
    <xf borderId="33" fillId="0" fontId="8" numFmtId="0" xfId="0" applyAlignment="1" applyBorder="1" applyFont="1">
      <alignment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0.13"/>
    <col customWidth="1" min="2" max="13" width="7.75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>
      <c r="A2" s="4" t="s">
        <v>1</v>
      </c>
      <c r="B2" s="5" t="s">
        <v>2</v>
      </c>
      <c r="C2" s="3"/>
      <c r="D2" s="5" t="s">
        <v>3</v>
      </c>
      <c r="E2" s="3"/>
      <c r="F2" s="5" t="s">
        <v>3</v>
      </c>
      <c r="G2" s="3"/>
      <c r="H2" s="5" t="s">
        <v>3</v>
      </c>
      <c r="I2" s="3"/>
      <c r="J2" s="5" t="s">
        <v>2</v>
      </c>
      <c r="K2" s="3"/>
      <c r="L2" s="5" t="s">
        <v>4</v>
      </c>
      <c r="M2" s="3"/>
      <c r="N2" s="6" t="s">
        <v>5</v>
      </c>
      <c r="O2" s="7" t="s">
        <v>6</v>
      </c>
    </row>
    <row r="3">
      <c r="A3" s="8"/>
      <c r="B3" s="9" t="s">
        <v>7</v>
      </c>
      <c r="C3" s="10"/>
      <c r="D3" s="9" t="s">
        <v>8</v>
      </c>
      <c r="E3" s="10"/>
      <c r="F3" s="9" t="s">
        <v>9</v>
      </c>
      <c r="G3" s="10"/>
      <c r="H3" s="9" t="s">
        <v>10</v>
      </c>
      <c r="I3" s="10"/>
      <c r="J3" s="9" t="s">
        <v>11</v>
      </c>
      <c r="K3" s="10"/>
      <c r="L3" s="9" t="s">
        <v>7</v>
      </c>
      <c r="M3" s="10"/>
      <c r="N3" s="11"/>
      <c r="O3" s="12"/>
    </row>
    <row r="4">
      <c r="A4" s="13"/>
      <c r="B4" s="14" t="s">
        <v>12</v>
      </c>
      <c r="C4" s="15"/>
      <c r="D4" s="14" t="s">
        <v>13</v>
      </c>
      <c r="E4" s="15"/>
      <c r="F4" s="14" t="s">
        <v>14</v>
      </c>
      <c r="G4" s="15"/>
      <c r="H4" s="14" t="s">
        <v>15</v>
      </c>
      <c r="I4" s="15"/>
      <c r="J4" s="14" t="s">
        <v>16</v>
      </c>
      <c r="K4" s="15"/>
      <c r="L4" s="14" t="s">
        <v>17</v>
      </c>
      <c r="M4" s="15"/>
      <c r="N4" s="16"/>
      <c r="O4" s="17"/>
    </row>
    <row r="5">
      <c r="A5" s="18" t="s">
        <v>18</v>
      </c>
      <c r="B5" s="19" t="s">
        <v>19</v>
      </c>
      <c r="C5" s="20">
        <v>15.0</v>
      </c>
      <c r="D5" s="19" t="s">
        <v>19</v>
      </c>
      <c r="E5" s="20">
        <v>15.0</v>
      </c>
      <c r="F5" s="19" t="s">
        <v>19</v>
      </c>
      <c r="G5" s="21">
        <v>15.0</v>
      </c>
      <c r="H5" s="19" t="s">
        <v>19</v>
      </c>
      <c r="I5" s="21">
        <v>15.0</v>
      </c>
      <c r="J5" s="19" t="s">
        <v>19</v>
      </c>
      <c r="K5" s="21">
        <v>15.0</v>
      </c>
      <c r="L5" s="19" t="s">
        <v>19</v>
      </c>
      <c r="M5" s="21">
        <v>20.0</v>
      </c>
      <c r="N5" s="22"/>
      <c r="O5" s="23"/>
    </row>
    <row r="6">
      <c r="A6" s="24" t="s">
        <v>20</v>
      </c>
      <c r="B6" s="25">
        <v>1.0</v>
      </c>
      <c r="C6" s="26">
        <v>15.0</v>
      </c>
      <c r="D6" s="25">
        <v>1.0</v>
      </c>
      <c r="E6" s="26">
        <v>15.0</v>
      </c>
      <c r="F6" s="25"/>
      <c r="G6" s="25"/>
      <c r="H6" s="25">
        <v>1.0</v>
      </c>
      <c r="I6" s="27">
        <v>15.0</v>
      </c>
      <c r="J6" s="25">
        <v>2.0</v>
      </c>
      <c r="K6" s="25">
        <v>13.5</v>
      </c>
      <c r="L6" s="25">
        <v>1.0</v>
      </c>
      <c r="M6" s="28">
        <v>20.0</v>
      </c>
      <c r="N6" s="29">
        <f>C6+E6+G6+I6+M6</f>
        <v>65</v>
      </c>
      <c r="O6" s="30">
        <v>1.0</v>
      </c>
    </row>
    <row r="7">
      <c r="A7" s="31" t="s">
        <v>21</v>
      </c>
      <c r="B7" s="25">
        <v>2.0</v>
      </c>
      <c r="C7" s="26">
        <f>(C5*90)/100</f>
        <v>13.5</v>
      </c>
      <c r="D7" s="32">
        <v>3.0</v>
      </c>
      <c r="E7" s="33">
        <f>(E5*84)/100</f>
        <v>12.6</v>
      </c>
      <c r="F7" s="25">
        <v>2.0</v>
      </c>
      <c r="G7" s="27">
        <v>13.5</v>
      </c>
      <c r="H7" s="25">
        <v>2.0</v>
      </c>
      <c r="I7" s="25">
        <v>13.5</v>
      </c>
      <c r="J7" s="25">
        <v>1.0</v>
      </c>
      <c r="K7" s="27">
        <v>15.0</v>
      </c>
      <c r="L7" s="25">
        <v>2.0</v>
      </c>
      <c r="M7" s="34">
        <v>18.0</v>
      </c>
      <c r="N7" s="29">
        <f>C7+G7+K7+M7</f>
        <v>60</v>
      </c>
      <c r="O7" s="35">
        <v>2.0</v>
      </c>
    </row>
    <row r="8">
      <c r="A8" s="24" t="s">
        <v>22</v>
      </c>
      <c r="B8" s="25">
        <v>4.0</v>
      </c>
      <c r="C8" s="33">
        <f>(C5*79)/100</f>
        <v>11.85</v>
      </c>
      <c r="D8" s="32">
        <v>2.0</v>
      </c>
      <c r="E8" s="26">
        <f>(E5*90)/100</f>
        <v>13.5</v>
      </c>
      <c r="F8" s="25">
        <v>1.0</v>
      </c>
      <c r="G8" s="27">
        <v>15.0</v>
      </c>
      <c r="H8" s="25">
        <v>3.0</v>
      </c>
      <c r="I8" s="27">
        <v>12.6</v>
      </c>
      <c r="J8" s="25"/>
      <c r="K8" s="25"/>
      <c r="L8" s="25">
        <v>3.0</v>
      </c>
      <c r="M8" s="28">
        <v>16.8</v>
      </c>
      <c r="N8" s="29">
        <f>G8+I8+K8+M8+E8</f>
        <v>57.9</v>
      </c>
      <c r="O8" s="30">
        <v>3.0</v>
      </c>
    </row>
    <row r="9">
      <c r="A9" s="31" t="s">
        <v>23</v>
      </c>
      <c r="B9" s="25"/>
      <c r="C9" s="33"/>
      <c r="D9" s="32">
        <v>4.0</v>
      </c>
      <c r="E9" s="33">
        <f>(E5*79)/100</f>
        <v>11.85</v>
      </c>
      <c r="F9" s="25">
        <v>3.0</v>
      </c>
      <c r="G9" s="25">
        <v>12.6</v>
      </c>
      <c r="H9" s="25"/>
      <c r="I9" s="25"/>
      <c r="J9" s="25"/>
      <c r="K9" s="25"/>
      <c r="L9" s="25"/>
      <c r="M9" s="35"/>
      <c r="N9" s="29">
        <f t="shared" ref="N9:N12" si="1">C9+E9+G9+I9+K9+M9</f>
        <v>24.45</v>
      </c>
      <c r="O9" s="35">
        <v>4.0</v>
      </c>
    </row>
    <row r="10">
      <c r="A10" s="31" t="s">
        <v>24</v>
      </c>
      <c r="B10" s="25">
        <v>3.0</v>
      </c>
      <c r="C10" s="33">
        <f>(C5*84)/100</f>
        <v>12.6</v>
      </c>
      <c r="D10" s="33"/>
      <c r="E10" s="33"/>
      <c r="F10" s="25"/>
      <c r="G10" s="25"/>
      <c r="H10" s="25"/>
      <c r="I10" s="25"/>
      <c r="J10" s="25"/>
      <c r="K10" s="25"/>
      <c r="L10" s="25"/>
      <c r="M10" s="35"/>
      <c r="N10" s="29">
        <f t="shared" si="1"/>
        <v>12.6</v>
      </c>
      <c r="O10" s="35">
        <v>5.0</v>
      </c>
    </row>
    <row r="11">
      <c r="A11" s="31"/>
      <c r="B11" s="25"/>
      <c r="C11" s="33"/>
      <c r="D11" s="36"/>
      <c r="E11" s="25"/>
      <c r="F11" s="36"/>
      <c r="G11" s="25"/>
      <c r="H11" s="25"/>
      <c r="I11" s="25"/>
      <c r="J11" s="25"/>
      <c r="K11" s="25"/>
      <c r="L11" s="25"/>
      <c r="M11" s="35"/>
      <c r="N11" s="29">
        <f t="shared" si="1"/>
        <v>0</v>
      </c>
      <c r="O11" s="35"/>
    </row>
    <row r="12">
      <c r="A12" s="31"/>
      <c r="B12" s="37"/>
      <c r="C12" s="38"/>
      <c r="D12" s="39"/>
      <c r="E12" s="40"/>
      <c r="F12" s="39"/>
      <c r="G12" s="40"/>
      <c r="H12" s="37"/>
      <c r="I12" s="35"/>
      <c r="J12" s="37"/>
      <c r="K12" s="35"/>
      <c r="L12" s="37"/>
      <c r="M12" s="35"/>
      <c r="N12" s="29">
        <f t="shared" si="1"/>
        <v>0</v>
      </c>
      <c r="O12" s="35"/>
    </row>
    <row r="13">
      <c r="A13" s="41" t="s">
        <v>25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3"/>
    </row>
    <row r="14">
      <c r="A14" s="4" t="s">
        <v>1</v>
      </c>
      <c r="B14" s="5" t="s">
        <v>2</v>
      </c>
      <c r="C14" s="3"/>
      <c r="D14" s="5" t="s">
        <v>3</v>
      </c>
      <c r="E14" s="3"/>
      <c r="F14" s="5" t="s">
        <v>3</v>
      </c>
      <c r="G14" s="3"/>
      <c r="H14" s="5" t="s">
        <v>3</v>
      </c>
      <c r="I14" s="3"/>
      <c r="J14" s="5" t="s">
        <v>2</v>
      </c>
      <c r="K14" s="3"/>
      <c r="L14" s="5" t="s">
        <v>4</v>
      </c>
      <c r="M14" s="3"/>
      <c r="N14" s="6" t="s">
        <v>5</v>
      </c>
      <c r="O14" s="7" t="s">
        <v>6</v>
      </c>
    </row>
    <row r="15">
      <c r="A15" s="8"/>
      <c r="B15" s="9" t="s">
        <v>7</v>
      </c>
      <c r="C15" s="10"/>
      <c r="D15" s="9" t="s">
        <v>8</v>
      </c>
      <c r="E15" s="10"/>
      <c r="F15" s="9" t="s">
        <v>9</v>
      </c>
      <c r="G15" s="10"/>
      <c r="H15" s="9" t="s">
        <v>10</v>
      </c>
      <c r="I15" s="10"/>
      <c r="J15" s="9" t="s">
        <v>11</v>
      </c>
      <c r="K15" s="10"/>
      <c r="L15" s="9" t="s">
        <v>7</v>
      </c>
      <c r="M15" s="10"/>
      <c r="N15" s="11"/>
      <c r="O15" s="12"/>
    </row>
    <row r="16">
      <c r="A16" s="13"/>
      <c r="B16" s="14" t="s">
        <v>12</v>
      </c>
      <c r="C16" s="15"/>
      <c r="D16" s="14" t="s">
        <v>13</v>
      </c>
      <c r="E16" s="15"/>
      <c r="F16" s="14" t="s">
        <v>14</v>
      </c>
      <c r="G16" s="15"/>
      <c r="H16" s="14" t="s">
        <v>15</v>
      </c>
      <c r="I16" s="15"/>
      <c r="J16" s="14" t="s">
        <v>16</v>
      </c>
      <c r="K16" s="15"/>
      <c r="L16" s="14" t="s">
        <v>17</v>
      </c>
      <c r="M16" s="15"/>
      <c r="N16" s="16"/>
      <c r="O16" s="17"/>
    </row>
    <row r="17">
      <c r="A17" s="18" t="s">
        <v>18</v>
      </c>
      <c r="B17" s="19" t="s">
        <v>19</v>
      </c>
      <c r="C17" s="21">
        <v>15.0</v>
      </c>
      <c r="D17" s="19" t="s">
        <v>19</v>
      </c>
      <c r="E17" s="20">
        <v>15.0</v>
      </c>
      <c r="F17" s="19" t="s">
        <v>19</v>
      </c>
      <c r="G17" s="21">
        <v>15.0</v>
      </c>
      <c r="H17" s="19" t="s">
        <v>19</v>
      </c>
      <c r="I17" s="21">
        <v>15.0</v>
      </c>
      <c r="J17" s="19" t="s">
        <v>19</v>
      </c>
      <c r="K17" s="21">
        <v>15.0</v>
      </c>
      <c r="L17" s="19" t="s">
        <v>19</v>
      </c>
      <c r="M17" s="21">
        <v>20.0</v>
      </c>
      <c r="N17" s="22"/>
      <c r="O17" s="23"/>
    </row>
    <row r="18">
      <c r="A18" s="42" t="s">
        <v>26</v>
      </c>
      <c r="B18" s="33">
        <v>1.0</v>
      </c>
      <c r="C18" s="26">
        <v>15.0</v>
      </c>
      <c r="D18" s="32">
        <v>4.0</v>
      </c>
      <c r="E18" s="33">
        <f>(E17*79)/100</f>
        <v>11.85</v>
      </c>
      <c r="F18" s="25">
        <v>1.0</v>
      </c>
      <c r="G18" s="27">
        <v>15.0</v>
      </c>
      <c r="H18" s="25">
        <v>1.0</v>
      </c>
      <c r="I18" s="27">
        <v>15.0</v>
      </c>
      <c r="J18" s="25">
        <v>4.0</v>
      </c>
      <c r="K18" s="25">
        <v>11.85</v>
      </c>
      <c r="L18" s="25">
        <v>1.0</v>
      </c>
      <c r="M18" s="27">
        <v>20.0</v>
      </c>
      <c r="N18" s="43">
        <f>C18+G18+I18+M18</f>
        <v>65</v>
      </c>
      <c r="O18" s="30">
        <v>1.0</v>
      </c>
    </row>
    <row r="19">
      <c r="A19" s="31" t="s">
        <v>27</v>
      </c>
      <c r="B19" s="33">
        <v>3.0</v>
      </c>
      <c r="C19" s="26">
        <f>(C17*84)/100</f>
        <v>12.6</v>
      </c>
      <c r="D19" s="32">
        <v>3.0</v>
      </c>
      <c r="E19" s="33">
        <f>(E17*84)/100</f>
        <v>12.6</v>
      </c>
      <c r="F19" s="25">
        <v>7.0</v>
      </c>
      <c r="G19" s="25">
        <v>10.05</v>
      </c>
      <c r="H19" s="25">
        <v>2.0</v>
      </c>
      <c r="I19" s="44">
        <v>13.5</v>
      </c>
      <c r="J19" s="25">
        <v>1.0</v>
      </c>
      <c r="K19" s="44">
        <v>15.0</v>
      </c>
      <c r="L19" s="25">
        <v>2.0</v>
      </c>
      <c r="M19" s="44">
        <v>18.0</v>
      </c>
      <c r="N19" s="43">
        <f>C19+I19+K19+M19</f>
        <v>59.1</v>
      </c>
      <c r="O19" s="30">
        <v>2.0</v>
      </c>
    </row>
    <row r="20">
      <c r="A20" s="42" t="s">
        <v>28</v>
      </c>
      <c r="B20" s="33">
        <v>4.0</v>
      </c>
      <c r="C20" s="26">
        <f>(C17*79)/100</f>
        <v>11.85</v>
      </c>
      <c r="D20" s="32">
        <v>1.0</v>
      </c>
      <c r="E20" s="26">
        <v>15.0</v>
      </c>
      <c r="F20" s="25">
        <v>3.0</v>
      </c>
      <c r="G20" s="27">
        <v>12.6</v>
      </c>
      <c r="H20" s="25">
        <v>8.0</v>
      </c>
      <c r="I20" s="32">
        <v>9.6</v>
      </c>
      <c r="J20" s="25">
        <v>6.0</v>
      </c>
      <c r="K20" s="32">
        <v>10.65</v>
      </c>
      <c r="L20" s="25">
        <v>4.0</v>
      </c>
      <c r="M20" s="44">
        <v>15.8</v>
      </c>
      <c r="N20" s="43">
        <f>C20+E20+G20+M20</f>
        <v>55.25</v>
      </c>
      <c r="O20" s="30">
        <v>3.0</v>
      </c>
    </row>
    <row r="21">
      <c r="A21" s="42" t="s">
        <v>29</v>
      </c>
      <c r="B21" s="33">
        <v>5.0</v>
      </c>
      <c r="C21" s="33">
        <f>(C18*75)/100</f>
        <v>11.25</v>
      </c>
      <c r="D21" s="32">
        <v>2.0</v>
      </c>
      <c r="E21" s="26">
        <f>(E17*90)/100</f>
        <v>13.5</v>
      </c>
      <c r="F21" s="25">
        <v>5.0</v>
      </c>
      <c r="G21" s="25">
        <v>11.25</v>
      </c>
      <c r="H21" s="25">
        <v>3.0</v>
      </c>
      <c r="I21" s="44">
        <v>12.6</v>
      </c>
      <c r="J21" s="25">
        <v>2.0</v>
      </c>
      <c r="K21" s="44">
        <v>13.5</v>
      </c>
      <c r="L21" s="25">
        <v>7.0</v>
      </c>
      <c r="M21" s="44">
        <v>13.4</v>
      </c>
      <c r="N21" s="43">
        <f>E21+I21+K21+M21</f>
        <v>53</v>
      </c>
      <c r="O21" s="30">
        <v>4.0</v>
      </c>
    </row>
    <row r="22">
      <c r="A22" s="42" t="s">
        <v>30</v>
      </c>
      <c r="B22" s="33">
        <v>6.0</v>
      </c>
      <c r="C22" s="26">
        <f>(C18*71)/100</f>
        <v>10.65</v>
      </c>
      <c r="D22" s="32">
        <v>6.0</v>
      </c>
      <c r="E22" s="33">
        <f>(E20*71)/100</f>
        <v>10.65</v>
      </c>
      <c r="F22" s="25">
        <v>8.0</v>
      </c>
      <c r="G22" s="25">
        <v>9.6</v>
      </c>
      <c r="H22" s="25">
        <v>6.0</v>
      </c>
      <c r="I22" s="44">
        <v>10.65</v>
      </c>
      <c r="J22" s="25">
        <v>5.0</v>
      </c>
      <c r="K22" s="44">
        <v>11.25</v>
      </c>
      <c r="L22" s="25">
        <v>3.0</v>
      </c>
      <c r="M22" s="44">
        <v>16.8</v>
      </c>
      <c r="N22" s="43">
        <f>C22+I22+K22+M22</f>
        <v>49.35</v>
      </c>
      <c r="O22" s="30">
        <v>5.0</v>
      </c>
    </row>
    <row r="23">
      <c r="A23" s="42" t="s">
        <v>31</v>
      </c>
      <c r="B23" s="33">
        <v>7.0</v>
      </c>
      <c r="C23" s="26">
        <f>(C18*67)/100</f>
        <v>10.05</v>
      </c>
      <c r="D23" s="32">
        <v>5.0</v>
      </c>
      <c r="E23" s="26">
        <f>(E20*75)/100</f>
        <v>11.25</v>
      </c>
      <c r="F23" s="25">
        <v>10.0</v>
      </c>
      <c r="G23" s="27">
        <v>8.7</v>
      </c>
      <c r="H23" s="25">
        <v>11.0</v>
      </c>
      <c r="I23" s="32">
        <v>8.25</v>
      </c>
      <c r="J23" s="25"/>
      <c r="K23" s="45"/>
      <c r="L23" s="25">
        <v>6.0</v>
      </c>
      <c r="M23" s="44">
        <v>14.2</v>
      </c>
      <c r="N23" s="43">
        <f>C23+E23+G23+M23</f>
        <v>44.2</v>
      </c>
      <c r="O23" s="30">
        <v>6.0</v>
      </c>
    </row>
    <row r="24">
      <c r="A24" s="42" t="s">
        <v>32</v>
      </c>
      <c r="B24" s="33">
        <v>8.0</v>
      </c>
      <c r="C24" s="33">
        <f>(C18*64)/100</f>
        <v>9.6</v>
      </c>
      <c r="D24" s="45"/>
      <c r="E24" s="33"/>
      <c r="F24" s="25">
        <v>2.0</v>
      </c>
      <c r="G24" s="25">
        <v>13.5</v>
      </c>
      <c r="H24" s="25">
        <v>4.0</v>
      </c>
      <c r="I24" s="32">
        <v>11.85</v>
      </c>
      <c r="J24" s="25"/>
      <c r="K24" s="45"/>
      <c r="L24" s="25"/>
      <c r="M24" s="45"/>
      <c r="N24" s="43">
        <f t="shared" ref="N24:N38" si="2">C24+E24+G24+I24+K24+M24</f>
        <v>34.95</v>
      </c>
      <c r="O24" s="30">
        <v>7.0</v>
      </c>
    </row>
    <row r="25">
      <c r="A25" s="42" t="s">
        <v>33</v>
      </c>
      <c r="B25" s="25"/>
      <c r="C25" s="25"/>
      <c r="D25" s="36"/>
      <c r="E25" s="25"/>
      <c r="F25" s="25">
        <v>4.0</v>
      </c>
      <c r="G25" s="25">
        <v>11.85</v>
      </c>
      <c r="H25" s="25"/>
      <c r="I25" s="45"/>
      <c r="J25" s="25"/>
      <c r="K25" s="45"/>
      <c r="L25" s="25">
        <v>5.0</v>
      </c>
      <c r="M25" s="32">
        <v>15.0</v>
      </c>
      <c r="N25" s="43">
        <f t="shared" si="2"/>
        <v>26.85</v>
      </c>
      <c r="O25" s="30">
        <v>8.0</v>
      </c>
    </row>
    <row r="26">
      <c r="A26" s="42" t="s">
        <v>34</v>
      </c>
      <c r="B26" s="25"/>
      <c r="C26" s="25"/>
      <c r="D26" s="36"/>
      <c r="E26" s="25"/>
      <c r="F26" s="25">
        <v>6.0</v>
      </c>
      <c r="G26" s="25">
        <v>10.65</v>
      </c>
      <c r="H26" s="25"/>
      <c r="I26" s="45"/>
      <c r="J26" s="25">
        <v>3.0</v>
      </c>
      <c r="K26" s="32">
        <v>12.6</v>
      </c>
      <c r="L26" s="25"/>
      <c r="M26" s="45"/>
      <c r="N26" s="43">
        <f t="shared" si="2"/>
        <v>23.25</v>
      </c>
      <c r="O26" s="30">
        <v>9.0</v>
      </c>
    </row>
    <row r="27">
      <c r="A27" s="42" t="s">
        <v>35</v>
      </c>
      <c r="B27" s="25"/>
      <c r="C27" s="25"/>
      <c r="D27" s="45"/>
      <c r="E27" s="33"/>
      <c r="F27" s="25"/>
      <c r="G27" s="25"/>
      <c r="H27" s="25">
        <v>10.0</v>
      </c>
      <c r="I27" s="32">
        <v>8.7</v>
      </c>
      <c r="J27" s="25">
        <v>8.0</v>
      </c>
      <c r="K27" s="32">
        <v>9.6</v>
      </c>
      <c r="L27" s="25"/>
      <c r="M27" s="45"/>
      <c r="N27" s="46">
        <f t="shared" si="2"/>
        <v>18.3</v>
      </c>
      <c r="O27" s="30">
        <v>10.0</v>
      </c>
    </row>
    <row r="28">
      <c r="A28" s="42" t="s">
        <v>36</v>
      </c>
      <c r="B28" s="25"/>
      <c r="C28" s="25"/>
      <c r="D28" s="36"/>
      <c r="E28" s="25"/>
      <c r="F28" s="25">
        <v>9.0</v>
      </c>
      <c r="G28" s="25">
        <v>9.15</v>
      </c>
      <c r="H28" s="25">
        <v>12.0</v>
      </c>
      <c r="I28" s="32">
        <v>7.8</v>
      </c>
      <c r="J28" s="25"/>
      <c r="K28" s="45"/>
      <c r="L28" s="25"/>
      <c r="M28" s="45"/>
      <c r="N28" s="43">
        <f t="shared" si="2"/>
        <v>16.95</v>
      </c>
      <c r="O28" s="30">
        <v>11.0</v>
      </c>
    </row>
    <row r="29">
      <c r="A29" s="24" t="s">
        <v>37</v>
      </c>
      <c r="B29" s="33">
        <v>2.0</v>
      </c>
      <c r="C29" s="33">
        <f>(C17*90)/100</f>
        <v>13.5</v>
      </c>
      <c r="D29" s="36"/>
      <c r="E29" s="25"/>
      <c r="F29" s="25"/>
      <c r="G29" s="25"/>
      <c r="H29" s="25"/>
      <c r="I29" s="33"/>
      <c r="J29" s="25"/>
      <c r="K29" s="33"/>
      <c r="L29" s="25"/>
      <c r="M29" s="33"/>
      <c r="N29" s="43">
        <f t="shared" si="2"/>
        <v>13.5</v>
      </c>
      <c r="O29" s="30">
        <v>12.0</v>
      </c>
    </row>
    <row r="30">
      <c r="A30" s="42" t="s">
        <v>38</v>
      </c>
      <c r="B30" s="47"/>
      <c r="C30" s="48"/>
      <c r="D30" s="49"/>
      <c r="E30" s="48"/>
      <c r="F30" s="50"/>
      <c r="G30" s="51"/>
      <c r="H30" s="50"/>
      <c r="I30" s="52"/>
      <c r="J30" s="50"/>
      <c r="K30" s="52"/>
      <c r="L30" s="50">
        <v>8.0</v>
      </c>
      <c r="M30" s="53">
        <v>12.8</v>
      </c>
      <c r="N30" s="29">
        <f t="shared" si="2"/>
        <v>12.8</v>
      </c>
      <c r="O30" s="30">
        <v>13.0</v>
      </c>
    </row>
    <row r="31">
      <c r="A31" s="42" t="s">
        <v>39</v>
      </c>
      <c r="B31" s="25"/>
      <c r="C31" s="25"/>
      <c r="D31" s="45"/>
      <c r="E31" s="33"/>
      <c r="F31" s="25"/>
      <c r="G31" s="25"/>
      <c r="H31" s="25">
        <v>5.0</v>
      </c>
      <c r="I31" s="32">
        <v>11.25</v>
      </c>
      <c r="J31" s="25"/>
      <c r="K31" s="45"/>
      <c r="L31" s="25"/>
      <c r="M31" s="45"/>
      <c r="N31" s="43">
        <f t="shared" si="2"/>
        <v>11.25</v>
      </c>
      <c r="O31" s="30">
        <v>14.0</v>
      </c>
    </row>
    <row r="32">
      <c r="A32" s="42" t="s">
        <v>40</v>
      </c>
      <c r="B32" s="25"/>
      <c r="C32" s="25"/>
      <c r="D32" s="32">
        <v>7.0</v>
      </c>
      <c r="E32" s="33">
        <f>(E20*67)/100</f>
        <v>10.05</v>
      </c>
      <c r="F32" s="25"/>
      <c r="G32" s="25"/>
      <c r="H32" s="25"/>
      <c r="I32" s="45"/>
      <c r="J32" s="25"/>
      <c r="K32" s="45"/>
      <c r="L32" s="25"/>
      <c r="M32" s="45"/>
      <c r="N32" s="43">
        <f t="shared" si="2"/>
        <v>10.05</v>
      </c>
      <c r="O32" s="30">
        <v>15.0</v>
      </c>
    </row>
    <row r="33">
      <c r="A33" s="42" t="s">
        <v>41</v>
      </c>
      <c r="B33" s="25"/>
      <c r="C33" s="25"/>
      <c r="D33" s="45"/>
      <c r="E33" s="33"/>
      <c r="F33" s="25"/>
      <c r="G33" s="25"/>
      <c r="H33" s="25">
        <v>7.0</v>
      </c>
      <c r="I33" s="32">
        <v>10.05</v>
      </c>
      <c r="J33" s="25"/>
      <c r="K33" s="45"/>
      <c r="L33" s="25"/>
      <c r="M33" s="45"/>
      <c r="N33" s="43">
        <f t="shared" si="2"/>
        <v>10.05</v>
      </c>
      <c r="O33" s="35">
        <v>15.0</v>
      </c>
    </row>
    <row r="34">
      <c r="A34" s="42" t="s">
        <v>42</v>
      </c>
      <c r="B34" s="33"/>
      <c r="C34" s="33"/>
      <c r="D34" s="45"/>
      <c r="E34" s="33"/>
      <c r="F34" s="25"/>
      <c r="G34" s="25"/>
      <c r="H34" s="25"/>
      <c r="I34" s="45"/>
      <c r="J34" s="25">
        <v>7.0</v>
      </c>
      <c r="K34" s="32">
        <v>10.05</v>
      </c>
      <c r="L34" s="25"/>
      <c r="M34" s="45"/>
      <c r="N34" s="46">
        <f t="shared" si="2"/>
        <v>10.05</v>
      </c>
      <c r="O34" s="25">
        <v>15.0</v>
      </c>
    </row>
    <row r="35">
      <c r="A35" s="42" t="s">
        <v>43</v>
      </c>
      <c r="B35" s="33">
        <v>9.0</v>
      </c>
      <c r="C35" s="33">
        <f>(C18*61)/100</f>
        <v>9.15</v>
      </c>
      <c r="D35" s="45"/>
      <c r="E35" s="33"/>
      <c r="F35" s="25"/>
      <c r="G35" s="25"/>
      <c r="H35" s="25"/>
      <c r="I35" s="45"/>
      <c r="J35" s="25"/>
      <c r="K35" s="45"/>
      <c r="L35" s="25"/>
      <c r="M35" s="45"/>
      <c r="N35" s="43">
        <f t="shared" si="2"/>
        <v>9.15</v>
      </c>
      <c r="O35" s="30">
        <v>16.0</v>
      </c>
    </row>
    <row r="36">
      <c r="A36" s="42" t="s">
        <v>44</v>
      </c>
      <c r="B36" s="54"/>
      <c r="C36" s="30"/>
      <c r="D36" s="55"/>
      <c r="E36" s="56"/>
      <c r="F36" s="37"/>
      <c r="G36" s="35"/>
      <c r="H36" s="37">
        <v>9.0</v>
      </c>
      <c r="I36" s="57">
        <v>9.15</v>
      </c>
      <c r="J36" s="37"/>
      <c r="K36" s="58"/>
      <c r="L36" s="37"/>
      <c r="M36" s="58"/>
      <c r="N36" s="29">
        <f t="shared" si="2"/>
        <v>9.15</v>
      </c>
      <c r="O36" s="35">
        <v>16.0</v>
      </c>
    </row>
    <row r="37">
      <c r="A37" s="42" t="s">
        <v>45</v>
      </c>
      <c r="B37" s="59">
        <v>10.0</v>
      </c>
      <c r="C37" s="56">
        <f>(C18*58)/100</f>
        <v>8.7</v>
      </c>
      <c r="D37" s="55"/>
      <c r="E37" s="56"/>
      <c r="F37" s="37"/>
      <c r="G37" s="35"/>
      <c r="H37" s="37"/>
      <c r="I37" s="58"/>
      <c r="J37" s="37"/>
      <c r="K37" s="58"/>
      <c r="L37" s="37"/>
      <c r="M37" s="58"/>
      <c r="N37" s="29">
        <f t="shared" si="2"/>
        <v>8.7</v>
      </c>
      <c r="O37" s="35">
        <v>17.0</v>
      </c>
    </row>
    <row r="38">
      <c r="A38" s="42" t="s">
        <v>46</v>
      </c>
      <c r="B38" s="33">
        <v>11.0</v>
      </c>
      <c r="C38" s="33">
        <f>(C18*55)/100</f>
        <v>8.25</v>
      </c>
      <c r="D38" s="45"/>
      <c r="E38" s="33"/>
      <c r="F38" s="25"/>
      <c r="G38" s="25"/>
      <c r="H38" s="25"/>
      <c r="I38" s="45"/>
      <c r="J38" s="25"/>
      <c r="K38" s="45"/>
      <c r="L38" s="25"/>
      <c r="M38" s="45"/>
      <c r="N38" s="46">
        <f t="shared" si="2"/>
        <v>8.25</v>
      </c>
      <c r="O38" s="25">
        <v>18.0</v>
      </c>
    </row>
  </sheetData>
  <mergeCells count="44">
    <mergeCell ref="A1:O1"/>
    <mergeCell ref="A2:A4"/>
    <mergeCell ref="D2:E2"/>
    <mergeCell ref="F2:G2"/>
    <mergeCell ref="H2:I2"/>
    <mergeCell ref="J2:K2"/>
    <mergeCell ref="O2:O4"/>
    <mergeCell ref="J4:K4"/>
    <mergeCell ref="A13:O13"/>
    <mergeCell ref="D14:E14"/>
    <mergeCell ref="F14:G14"/>
    <mergeCell ref="H14:I14"/>
    <mergeCell ref="J14:K14"/>
    <mergeCell ref="L14:M14"/>
    <mergeCell ref="H16:I16"/>
    <mergeCell ref="J16:K16"/>
    <mergeCell ref="N14:N16"/>
    <mergeCell ref="O14:O16"/>
    <mergeCell ref="D15:E15"/>
    <mergeCell ref="F15:G15"/>
    <mergeCell ref="H15:I15"/>
    <mergeCell ref="J15:K15"/>
    <mergeCell ref="L15:M15"/>
    <mergeCell ref="L16:M16"/>
    <mergeCell ref="L2:M2"/>
    <mergeCell ref="N2:N4"/>
    <mergeCell ref="L3:M3"/>
    <mergeCell ref="L4:M4"/>
    <mergeCell ref="B2:C2"/>
    <mergeCell ref="B3:C3"/>
    <mergeCell ref="A14:A16"/>
    <mergeCell ref="B14:C14"/>
    <mergeCell ref="B15:C15"/>
    <mergeCell ref="B16:C16"/>
    <mergeCell ref="D3:E3"/>
    <mergeCell ref="F3:G3"/>
    <mergeCell ref="H3:I3"/>
    <mergeCell ref="J3:K3"/>
    <mergeCell ref="B4:C4"/>
    <mergeCell ref="D4:E4"/>
    <mergeCell ref="F4:G4"/>
    <mergeCell ref="H4:I4"/>
    <mergeCell ref="D16:E16"/>
    <mergeCell ref="F16:G1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0.13"/>
    <col customWidth="1" min="2" max="13" width="7.75"/>
  </cols>
  <sheetData>
    <row r="1">
      <c r="A1" s="1" t="s">
        <v>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>
      <c r="A2" s="4" t="s">
        <v>1</v>
      </c>
      <c r="B2" s="5" t="s">
        <v>2</v>
      </c>
      <c r="C2" s="3"/>
      <c r="D2" s="5" t="s">
        <v>3</v>
      </c>
      <c r="E2" s="3"/>
      <c r="F2" s="5" t="s">
        <v>3</v>
      </c>
      <c r="G2" s="3"/>
      <c r="H2" s="5" t="s">
        <v>3</v>
      </c>
      <c r="I2" s="3"/>
      <c r="J2" s="5" t="s">
        <v>2</v>
      </c>
      <c r="K2" s="3"/>
      <c r="L2" s="5" t="s">
        <v>4</v>
      </c>
      <c r="M2" s="3"/>
      <c r="N2" s="6" t="s">
        <v>5</v>
      </c>
      <c r="O2" s="7" t="s">
        <v>6</v>
      </c>
    </row>
    <row r="3">
      <c r="A3" s="8"/>
      <c r="B3" s="9" t="s">
        <v>7</v>
      </c>
      <c r="C3" s="10"/>
      <c r="D3" s="9" t="s">
        <v>8</v>
      </c>
      <c r="E3" s="10"/>
      <c r="F3" s="9" t="s">
        <v>9</v>
      </c>
      <c r="G3" s="10"/>
      <c r="H3" s="9" t="s">
        <v>10</v>
      </c>
      <c r="I3" s="10"/>
      <c r="J3" s="9" t="s">
        <v>11</v>
      </c>
      <c r="K3" s="10"/>
      <c r="L3" s="9" t="s">
        <v>7</v>
      </c>
      <c r="M3" s="10"/>
      <c r="N3" s="11"/>
      <c r="O3" s="12"/>
    </row>
    <row r="4">
      <c r="A4" s="13"/>
      <c r="B4" s="14" t="s">
        <v>12</v>
      </c>
      <c r="C4" s="15"/>
      <c r="D4" s="14" t="s">
        <v>13</v>
      </c>
      <c r="E4" s="15"/>
      <c r="F4" s="14" t="s">
        <v>14</v>
      </c>
      <c r="G4" s="15"/>
      <c r="H4" s="14" t="s">
        <v>15</v>
      </c>
      <c r="I4" s="15"/>
      <c r="J4" s="14" t="s">
        <v>16</v>
      </c>
      <c r="K4" s="15"/>
      <c r="L4" s="14" t="s">
        <v>17</v>
      </c>
      <c r="M4" s="15"/>
      <c r="N4" s="16"/>
      <c r="O4" s="17"/>
    </row>
    <row r="5">
      <c r="A5" s="18" t="s">
        <v>18</v>
      </c>
      <c r="B5" s="19" t="s">
        <v>19</v>
      </c>
      <c r="C5" s="20">
        <v>15.0</v>
      </c>
      <c r="D5" s="19" t="s">
        <v>19</v>
      </c>
      <c r="E5" s="20">
        <v>15.0</v>
      </c>
      <c r="F5" s="19" t="s">
        <v>19</v>
      </c>
      <c r="G5" s="21">
        <v>15.0</v>
      </c>
      <c r="H5" s="19" t="s">
        <v>19</v>
      </c>
      <c r="I5" s="21">
        <v>15.0</v>
      </c>
      <c r="J5" s="19" t="s">
        <v>19</v>
      </c>
      <c r="K5" s="21">
        <v>15.0</v>
      </c>
      <c r="L5" s="19" t="s">
        <v>19</v>
      </c>
      <c r="M5" s="21">
        <v>20.0</v>
      </c>
      <c r="N5" s="22"/>
      <c r="O5" s="23"/>
    </row>
    <row r="6">
      <c r="A6" s="31" t="s">
        <v>48</v>
      </c>
      <c r="B6" s="59">
        <v>2.0</v>
      </c>
      <c r="C6" s="56">
        <f>(C5*90)/100</f>
        <v>13.5</v>
      </c>
      <c r="D6" s="60">
        <v>1.0</v>
      </c>
      <c r="E6" s="61">
        <v>15.0</v>
      </c>
      <c r="F6" s="37">
        <v>1.0</v>
      </c>
      <c r="G6" s="34">
        <v>15.0</v>
      </c>
      <c r="H6" s="37">
        <v>1.0</v>
      </c>
      <c r="I6" s="34">
        <v>15.0</v>
      </c>
      <c r="J6" s="37"/>
      <c r="K6" s="35"/>
      <c r="L6" s="37">
        <v>1.0</v>
      </c>
      <c r="M6" s="34">
        <v>20.0</v>
      </c>
      <c r="N6" s="29">
        <f>E6+I6+G6+K6+M6</f>
        <v>65</v>
      </c>
      <c r="O6" s="35">
        <v>1.0</v>
      </c>
    </row>
    <row r="7">
      <c r="A7" s="31" t="s">
        <v>49</v>
      </c>
      <c r="B7" s="59">
        <v>3.0</v>
      </c>
      <c r="C7" s="62">
        <f>(C5*84)/100</f>
        <v>12.6</v>
      </c>
      <c r="D7" s="63">
        <v>4.0</v>
      </c>
      <c r="E7" s="62">
        <f>(E5*79)/100</f>
        <v>11.85</v>
      </c>
      <c r="F7" s="37">
        <v>2.0</v>
      </c>
      <c r="G7" s="34">
        <v>13.5</v>
      </c>
      <c r="H7" s="37"/>
      <c r="I7" s="35"/>
      <c r="J7" s="37"/>
      <c r="K7" s="35"/>
      <c r="L7" s="37">
        <v>3.0</v>
      </c>
      <c r="M7" s="34">
        <v>16.8</v>
      </c>
      <c r="N7" s="29">
        <f t="shared" ref="N7:N10" si="1">C7+E7+I7+G7+K7+M7</f>
        <v>54.75</v>
      </c>
      <c r="O7" s="35">
        <v>2.0</v>
      </c>
    </row>
    <row r="8">
      <c r="A8" s="24" t="s">
        <v>50</v>
      </c>
      <c r="B8" s="59">
        <v>4.0</v>
      </c>
      <c r="C8" s="61">
        <f>(C5*79)/100</f>
        <v>11.85</v>
      </c>
      <c r="D8" s="63">
        <v>3.0</v>
      </c>
      <c r="E8" s="62">
        <f>(E5*84)/100</f>
        <v>12.6</v>
      </c>
      <c r="F8" s="54">
        <v>3.0</v>
      </c>
      <c r="G8" s="28">
        <v>12.6</v>
      </c>
      <c r="H8" s="54"/>
      <c r="I8" s="30"/>
      <c r="J8" s="54"/>
      <c r="K8" s="30"/>
      <c r="L8" s="54"/>
      <c r="M8" s="30"/>
      <c r="N8" s="29">
        <f t="shared" si="1"/>
        <v>37.05</v>
      </c>
      <c r="O8" s="35">
        <v>3.0</v>
      </c>
    </row>
    <row r="9">
      <c r="A9" s="24" t="s">
        <v>51</v>
      </c>
      <c r="B9" s="59">
        <v>1.0</v>
      </c>
      <c r="C9" s="64">
        <v>15.0</v>
      </c>
      <c r="D9" s="54">
        <v>2.0</v>
      </c>
      <c r="E9" s="65">
        <f>(E5*90)/100</f>
        <v>13.5</v>
      </c>
      <c r="F9" s="54"/>
      <c r="G9" s="30"/>
      <c r="H9" s="66"/>
      <c r="I9" s="67"/>
      <c r="J9" s="66"/>
      <c r="K9" s="67"/>
      <c r="L9" s="66"/>
      <c r="M9" s="67"/>
      <c r="N9" s="29">
        <f t="shared" si="1"/>
        <v>28.5</v>
      </c>
      <c r="O9" s="35">
        <v>4.0</v>
      </c>
    </row>
    <row r="10">
      <c r="A10" s="31" t="s">
        <v>52</v>
      </c>
      <c r="B10" s="37"/>
      <c r="C10" s="68"/>
      <c r="D10" s="69"/>
      <c r="E10" s="70"/>
      <c r="F10" s="39"/>
      <c r="G10" s="35"/>
      <c r="H10" s="37"/>
      <c r="I10" s="35"/>
      <c r="J10" s="37"/>
      <c r="K10" s="35"/>
      <c r="L10" s="37">
        <v>2.0</v>
      </c>
      <c r="M10" s="35">
        <v>18.0</v>
      </c>
      <c r="N10" s="29">
        <f t="shared" si="1"/>
        <v>18</v>
      </c>
      <c r="O10" s="35">
        <v>5.0</v>
      </c>
    </row>
    <row r="11">
      <c r="A11" s="31"/>
      <c r="B11" s="37"/>
      <c r="C11" s="68"/>
      <c r="D11" s="39"/>
      <c r="E11" s="35"/>
      <c r="F11" s="39"/>
      <c r="G11" s="35"/>
      <c r="H11" s="37"/>
      <c r="I11" s="35"/>
      <c r="J11" s="37"/>
      <c r="K11" s="35"/>
      <c r="L11" s="37"/>
      <c r="M11" s="35"/>
      <c r="N11" s="29"/>
      <c r="O11" s="35"/>
    </row>
    <row r="12">
      <c r="A12" s="31"/>
      <c r="B12" s="37"/>
      <c r="C12" s="38"/>
      <c r="D12" s="39"/>
      <c r="E12" s="40"/>
      <c r="F12" s="39"/>
      <c r="G12" s="40"/>
      <c r="H12" s="37"/>
      <c r="I12" s="35"/>
      <c r="J12" s="37"/>
      <c r="K12" s="35"/>
      <c r="L12" s="37"/>
      <c r="M12" s="35"/>
      <c r="N12" s="29"/>
      <c r="O12" s="35"/>
    </row>
    <row r="13">
      <c r="A13" s="41" t="s">
        <v>53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3"/>
    </row>
    <row r="14">
      <c r="A14" s="4" t="s">
        <v>1</v>
      </c>
      <c r="B14" s="5" t="s">
        <v>2</v>
      </c>
      <c r="C14" s="3"/>
      <c r="D14" s="5" t="s">
        <v>3</v>
      </c>
      <c r="E14" s="3"/>
      <c r="F14" s="5" t="s">
        <v>3</v>
      </c>
      <c r="G14" s="3"/>
      <c r="H14" s="5" t="s">
        <v>3</v>
      </c>
      <c r="I14" s="3"/>
      <c r="J14" s="5" t="s">
        <v>2</v>
      </c>
      <c r="K14" s="3"/>
      <c r="L14" s="5" t="s">
        <v>4</v>
      </c>
      <c r="M14" s="3"/>
      <c r="N14" s="6" t="s">
        <v>5</v>
      </c>
      <c r="O14" s="7" t="s">
        <v>6</v>
      </c>
    </row>
    <row r="15">
      <c r="A15" s="8"/>
      <c r="B15" s="9" t="s">
        <v>7</v>
      </c>
      <c r="C15" s="10"/>
      <c r="D15" s="9" t="s">
        <v>8</v>
      </c>
      <c r="E15" s="10"/>
      <c r="F15" s="9" t="s">
        <v>9</v>
      </c>
      <c r="G15" s="10"/>
      <c r="H15" s="9" t="s">
        <v>10</v>
      </c>
      <c r="I15" s="10"/>
      <c r="J15" s="9" t="s">
        <v>11</v>
      </c>
      <c r="K15" s="10"/>
      <c r="L15" s="9" t="s">
        <v>7</v>
      </c>
      <c r="M15" s="10"/>
      <c r="N15" s="11"/>
      <c r="O15" s="12"/>
    </row>
    <row r="16">
      <c r="A16" s="13"/>
      <c r="B16" s="14" t="s">
        <v>12</v>
      </c>
      <c r="C16" s="15"/>
      <c r="D16" s="14" t="s">
        <v>13</v>
      </c>
      <c r="E16" s="15"/>
      <c r="F16" s="14" t="s">
        <v>14</v>
      </c>
      <c r="G16" s="15"/>
      <c r="H16" s="14" t="s">
        <v>15</v>
      </c>
      <c r="I16" s="15"/>
      <c r="J16" s="14" t="s">
        <v>16</v>
      </c>
      <c r="K16" s="15"/>
      <c r="L16" s="14" t="s">
        <v>17</v>
      </c>
      <c r="M16" s="15"/>
      <c r="N16" s="16"/>
      <c r="O16" s="17"/>
    </row>
    <row r="17">
      <c r="A17" s="18" t="s">
        <v>18</v>
      </c>
      <c r="B17" s="19" t="s">
        <v>19</v>
      </c>
      <c r="C17" s="21">
        <v>15.0</v>
      </c>
      <c r="D17" s="19" t="s">
        <v>19</v>
      </c>
      <c r="E17" s="20">
        <v>15.0</v>
      </c>
      <c r="F17" s="19" t="s">
        <v>19</v>
      </c>
      <c r="G17" s="21">
        <v>15.0</v>
      </c>
      <c r="H17" s="19" t="s">
        <v>19</v>
      </c>
      <c r="I17" s="21">
        <v>15.0</v>
      </c>
      <c r="J17" s="19" t="s">
        <v>19</v>
      </c>
      <c r="K17" s="21">
        <v>15.0</v>
      </c>
      <c r="L17" s="19" t="s">
        <v>19</v>
      </c>
      <c r="M17" s="21">
        <v>20.0</v>
      </c>
      <c r="N17" s="22"/>
      <c r="O17" s="23"/>
    </row>
    <row r="18">
      <c r="A18" s="42" t="s">
        <v>54</v>
      </c>
      <c r="B18" s="33">
        <v>1.0</v>
      </c>
      <c r="C18" s="26">
        <v>15.0</v>
      </c>
      <c r="D18" s="32">
        <v>1.0</v>
      </c>
      <c r="E18" s="26">
        <v>15.0</v>
      </c>
      <c r="F18" s="25">
        <v>2.0</v>
      </c>
      <c r="G18" s="25">
        <v>13.5</v>
      </c>
      <c r="H18" s="36"/>
      <c r="I18" s="36"/>
      <c r="J18" s="25">
        <v>1.0</v>
      </c>
      <c r="K18" s="27">
        <v>15.0</v>
      </c>
      <c r="L18" s="50">
        <v>1.0</v>
      </c>
      <c r="M18" s="34">
        <v>20.0</v>
      </c>
      <c r="N18" s="29">
        <f>C18+E18+K18+M18</f>
        <v>65</v>
      </c>
      <c r="O18" s="35">
        <v>1.0</v>
      </c>
    </row>
    <row r="19">
      <c r="A19" s="42" t="s">
        <v>55</v>
      </c>
      <c r="B19" s="59">
        <v>8.0</v>
      </c>
      <c r="C19" s="56">
        <f>(C18*64)/100</f>
        <v>9.6</v>
      </c>
      <c r="D19" s="60">
        <v>2.0</v>
      </c>
      <c r="E19" s="62">
        <f>(E17*90)/100</f>
        <v>13.5</v>
      </c>
      <c r="F19" s="37">
        <v>1.0</v>
      </c>
      <c r="G19" s="34">
        <v>15.0</v>
      </c>
      <c r="H19" s="37">
        <v>1.0</v>
      </c>
      <c r="I19" s="71">
        <v>15.0</v>
      </c>
      <c r="J19" s="37">
        <v>5.0</v>
      </c>
      <c r="K19" s="57">
        <v>11.25</v>
      </c>
      <c r="L19" s="37">
        <v>3.0</v>
      </c>
      <c r="M19" s="71">
        <v>16.8</v>
      </c>
      <c r="N19" s="29">
        <f>E19+I19+G19+M19</f>
        <v>60.3</v>
      </c>
      <c r="O19" s="35">
        <v>2.0</v>
      </c>
    </row>
    <row r="20">
      <c r="A20" s="24" t="s">
        <v>56</v>
      </c>
      <c r="B20" s="33">
        <v>2.0</v>
      </c>
      <c r="C20" s="26">
        <f>(C17*90)/100</f>
        <v>13.5</v>
      </c>
      <c r="D20" s="25">
        <v>3.0</v>
      </c>
      <c r="E20" s="26">
        <f>(E17*84)/100</f>
        <v>12.6</v>
      </c>
      <c r="F20" s="25">
        <v>3.0</v>
      </c>
      <c r="G20" s="27">
        <v>12.6</v>
      </c>
      <c r="H20" s="25">
        <v>3.0</v>
      </c>
      <c r="I20" s="32">
        <v>12.6</v>
      </c>
      <c r="J20" s="25"/>
      <c r="K20" s="33"/>
      <c r="L20" s="72">
        <v>2.0</v>
      </c>
      <c r="M20" s="73">
        <v>18.0</v>
      </c>
      <c r="N20" s="29">
        <f>C20+E20+G20+M20</f>
        <v>56.7</v>
      </c>
      <c r="O20" s="35">
        <v>3.0</v>
      </c>
    </row>
    <row r="21">
      <c r="A21" s="42" t="s">
        <v>57</v>
      </c>
      <c r="B21" s="33">
        <v>9.0</v>
      </c>
      <c r="C21" s="33">
        <f>(C18*61)/100</f>
        <v>9.15</v>
      </c>
      <c r="D21" s="32">
        <v>5.0</v>
      </c>
      <c r="E21" s="26">
        <f>(E18*75)/100</f>
        <v>11.25</v>
      </c>
      <c r="F21" s="25">
        <v>6.0</v>
      </c>
      <c r="G21" s="27">
        <v>10.65</v>
      </c>
      <c r="H21" s="25"/>
      <c r="I21" s="45"/>
      <c r="J21" s="25">
        <v>2.0</v>
      </c>
      <c r="K21" s="44">
        <v>13.5</v>
      </c>
      <c r="L21" s="50">
        <v>6.0</v>
      </c>
      <c r="M21" s="71">
        <v>14.2</v>
      </c>
      <c r="N21" s="29">
        <f>E21+I21+G21+K21+M21</f>
        <v>49.6</v>
      </c>
      <c r="O21" s="35">
        <v>4.0</v>
      </c>
    </row>
    <row r="22">
      <c r="A22" s="31" t="s">
        <v>58</v>
      </c>
      <c r="B22" s="33">
        <v>3.0</v>
      </c>
      <c r="C22" s="26">
        <f>(C17*84)/100</f>
        <v>12.6</v>
      </c>
      <c r="D22" s="32">
        <v>10.0</v>
      </c>
      <c r="E22" s="33">
        <f>(E18*58)/100</f>
        <v>8.7</v>
      </c>
      <c r="F22" s="25">
        <v>4.0</v>
      </c>
      <c r="G22" s="27">
        <v>11.85</v>
      </c>
      <c r="H22" s="25">
        <v>8.0</v>
      </c>
      <c r="I22" s="44">
        <v>9.6</v>
      </c>
      <c r="J22" s="25"/>
      <c r="K22" s="45"/>
      <c r="L22" s="50">
        <v>5.0</v>
      </c>
      <c r="M22" s="71">
        <v>15.0</v>
      </c>
      <c r="N22" s="29">
        <f>C22+I22+G22+K22+M22</f>
        <v>49.05</v>
      </c>
      <c r="O22" s="35">
        <v>5.0</v>
      </c>
    </row>
    <row r="23">
      <c r="A23" s="42" t="s">
        <v>59</v>
      </c>
      <c r="B23" s="33">
        <v>7.0</v>
      </c>
      <c r="C23" s="26">
        <f>(C18*67)/100</f>
        <v>10.05</v>
      </c>
      <c r="D23" s="32">
        <v>7.0</v>
      </c>
      <c r="E23" s="33">
        <f>(E18*67)/100</f>
        <v>10.05</v>
      </c>
      <c r="F23" s="25">
        <v>8.0</v>
      </c>
      <c r="G23" s="25">
        <v>9.6</v>
      </c>
      <c r="H23" s="25">
        <v>5.0</v>
      </c>
      <c r="I23" s="44">
        <v>11.25</v>
      </c>
      <c r="J23" s="25">
        <v>6.0</v>
      </c>
      <c r="K23" s="44">
        <v>10.65</v>
      </c>
      <c r="L23" s="50">
        <v>4.0</v>
      </c>
      <c r="M23" s="71">
        <v>15.8</v>
      </c>
      <c r="N23" s="29">
        <f t="shared" ref="N23:N24" si="2">C23+I23+K23+M23</f>
        <v>47.75</v>
      </c>
      <c r="O23" s="35">
        <v>6.0</v>
      </c>
    </row>
    <row r="24">
      <c r="A24" s="42" t="s">
        <v>60</v>
      </c>
      <c r="B24" s="33">
        <v>10.0</v>
      </c>
      <c r="C24" s="26">
        <f>(C18*58)/100</f>
        <v>8.7</v>
      </c>
      <c r="D24" s="32">
        <v>15.0</v>
      </c>
      <c r="E24" s="33">
        <f>(E17*43)/100</f>
        <v>6.45</v>
      </c>
      <c r="F24" s="25">
        <v>10.0</v>
      </c>
      <c r="G24" s="25">
        <v>8.7</v>
      </c>
      <c r="H24" s="25">
        <v>6.0</v>
      </c>
      <c r="I24" s="44">
        <v>10.65</v>
      </c>
      <c r="J24" s="25">
        <v>9.0</v>
      </c>
      <c r="K24" s="44">
        <v>9.15</v>
      </c>
      <c r="L24" s="50">
        <v>7.0</v>
      </c>
      <c r="M24" s="71">
        <v>13.4</v>
      </c>
      <c r="N24" s="29">
        <f t="shared" si="2"/>
        <v>41.9</v>
      </c>
      <c r="O24" s="35">
        <v>7.0</v>
      </c>
    </row>
    <row r="25">
      <c r="A25" s="42" t="s">
        <v>61</v>
      </c>
      <c r="B25" s="25">
        <v>12.0</v>
      </c>
      <c r="C25" s="33">
        <f>(C17*52)/100</f>
        <v>7.8</v>
      </c>
      <c r="D25" s="32">
        <v>4.0</v>
      </c>
      <c r="E25" s="33">
        <f>(E17*79)/100</f>
        <v>11.85</v>
      </c>
      <c r="F25" s="25"/>
      <c r="G25" s="25"/>
      <c r="H25" s="25">
        <v>7.0</v>
      </c>
      <c r="I25" s="32">
        <v>10.05</v>
      </c>
      <c r="J25" s="25"/>
      <c r="K25" s="45"/>
      <c r="L25" s="50"/>
      <c r="M25" s="58"/>
      <c r="N25" s="29">
        <f t="shared" ref="N25:N45" si="3">C25+E25+I25+G25+K25+M25</f>
        <v>29.7</v>
      </c>
      <c r="O25" s="35">
        <v>8.0</v>
      </c>
    </row>
    <row r="26">
      <c r="A26" s="42" t="s">
        <v>62</v>
      </c>
      <c r="B26" s="25"/>
      <c r="C26" s="25"/>
      <c r="D26" s="25">
        <v>13.0</v>
      </c>
      <c r="E26" s="33">
        <f>(E17*49)/100</f>
        <v>7.35</v>
      </c>
      <c r="F26" s="25">
        <v>7.0</v>
      </c>
      <c r="G26" s="25">
        <v>10.05</v>
      </c>
      <c r="H26" s="25"/>
      <c r="I26" s="45"/>
      <c r="J26" s="25">
        <v>4.0</v>
      </c>
      <c r="K26" s="32">
        <v>11.85</v>
      </c>
      <c r="L26" s="50"/>
      <c r="M26" s="58"/>
      <c r="N26" s="29">
        <f t="shared" si="3"/>
        <v>29.25</v>
      </c>
      <c r="O26" s="35">
        <v>9.0</v>
      </c>
    </row>
    <row r="27">
      <c r="A27" s="42" t="s">
        <v>63</v>
      </c>
      <c r="B27" s="25">
        <v>13.0</v>
      </c>
      <c r="C27" s="33">
        <f>(C17*49)/100</f>
        <v>7.35</v>
      </c>
      <c r="D27" s="32">
        <v>9.0</v>
      </c>
      <c r="E27" s="33">
        <f>(E18*61)/100</f>
        <v>9.15</v>
      </c>
      <c r="F27" s="25">
        <v>12.0</v>
      </c>
      <c r="G27" s="25">
        <v>7.8</v>
      </c>
      <c r="H27" s="25"/>
      <c r="I27" s="45"/>
      <c r="J27" s="25"/>
      <c r="K27" s="45"/>
      <c r="L27" s="50"/>
      <c r="M27" s="58"/>
      <c r="N27" s="29">
        <f t="shared" si="3"/>
        <v>24.3</v>
      </c>
      <c r="O27" s="35">
        <v>10.0</v>
      </c>
    </row>
    <row r="28">
      <c r="A28" s="42" t="s">
        <v>64</v>
      </c>
      <c r="B28" s="25">
        <v>14.0</v>
      </c>
      <c r="C28" s="33">
        <f>(C17*46)/100</f>
        <v>6.9</v>
      </c>
      <c r="D28" s="32">
        <v>12.0</v>
      </c>
      <c r="E28" s="33">
        <f>(E17*52)/100</f>
        <v>7.8</v>
      </c>
      <c r="F28" s="25">
        <v>11.0</v>
      </c>
      <c r="G28" s="25">
        <v>8.25</v>
      </c>
      <c r="H28" s="25"/>
      <c r="I28" s="45"/>
      <c r="J28" s="25"/>
      <c r="K28" s="45"/>
      <c r="L28" s="50"/>
      <c r="M28" s="58"/>
      <c r="N28" s="29">
        <f t="shared" si="3"/>
        <v>22.95</v>
      </c>
      <c r="O28" s="35">
        <v>11.0</v>
      </c>
    </row>
    <row r="29">
      <c r="A29" s="42" t="s">
        <v>65</v>
      </c>
      <c r="B29" s="33">
        <v>6.0</v>
      </c>
      <c r="C29" s="33">
        <f>(C18*71)/100</f>
        <v>10.65</v>
      </c>
      <c r="D29" s="45"/>
      <c r="E29" s="33"/>
      <c r="F29" s="25"/>
      <c r="G29" s="25"/>
      <c r="H29" s="25">
        <v>4.0</v>
      </c>
      <c r="I29" s="32">
        <v>11.85</v>
      </c>
      <c r="J29" s="25"/>
      <c r="K29" s="45"/>
      <c r="L29" s="50"/>
      <c r="M29" s="58"/>
      <c r="N29" s="29">
        <f t="shared" si="3"/>
        <v>22.5</v>
      </c>
      <c r="O29" s="35">
        <v>12.0</v>
      </c>
    </row>
    <row r="30">
      <c r="A30" s="42" t="s">
        <v>66</v>
      </c>
      <c r="B30" s="25"/>
      <c r="C30" s="25"/>
      <c r="D30" s="32">
        <v>6.0</v>
      </c>
      <c r="E30" s="33">
        <f>(E18*71)/100</f>
        <v>10.65</v>
      </c>
      <c r="F30" s="25">
        <v>9.0</v>
      </c>
      <c r="G30" s="25">
        <v>9.15</v>
      </c>
      <c r="H30" s="25"/>
      <c r="I30" s="45"/>
      <c r="J30" s="25"/>
      <c r="K30" s="45"/>
      <c r="L30" s="50"/>
      <c r="M30" s="58"/>
      <c r="N30" s="29">
        <f t="shared" si="3"/>
        <v>19.8</v>
      </c>
      <c r="O30" s="35">
        <v>13.0</v>
      </c>
    </row>
    <row r="31">
      <c r="A31" s="42" t="s">
        <v>67</v>
      </c>
      <c r="B31" s="33"/>
      <c r="C31" s="33"/>
      <c r="D31" s="32">
        <v>16.0</v>
      </c>
      <c r="E31" s="33">
        <f>(E17*40)/100</f>
        <v>6</v>
      </c>
      <c r="F31" s="25">
        <v>5.0</v>
      </c>
      <c r="G31" s="25">
        <v>11.25</v>
      </c>
      <c r="H31" s="25"/>
      <c r="I31" s="45"/>
      <c r="J31" s="25"/>
      <c r="K31" s="45"/>
      <c r="L31" s="50"/>
      <c r="M31" s="58"/>
      <c r="N31" s="29">
        <f t="shared" si="3"/>
        <v>17.25</v>
      </c>
      <c r="O31" s="35">
        <v>14.0</v>
      </c>
    </row>
    <row r="32">
      <c r="A32" s="42" t="s">
        <v>68</v>
      </c>
      <c r="B32" s="25"/>
      <c r="C32" s="25"/>
      <c r="D32" s="25"/>
      <c r="E32" s="33"/>
      <c r="F32" s="25"/>
      <c r="G32" s="25"/>
      <c r="H32" s="25">
        <v>2.0</v>
      </c>
      <c r="I32" s="32">
        <v>13.5</v>
      </c>
      <c r="J32" s="25"/>
      <c r="K32" s="45"/>
      <c r="L32" s="50"/>
      <c r="M32" s="58"/>
      <c r="N32" s="29">
        <f t="shared" si="3"/>
        <v>13.5</v>
      </c>
      <c r="O32" s="35">
        <v>15.0</v>
      </c>
    </row>
    <row r="33">
      <c r="A33" s="42" t="s">
        <v>69</v>
      </c>
      <c r="B33" s="25"/>
      <c r="C33" s="25"/>
      <c r="D33" s="25"/>
      <c r="E33" s="33"/>
      <c r="F33" s="25"/>
      <c r="G33" s="25"/>
      <c r="H33" s="25"/>
      <c r="I33" s="45"/>
      <c r="J33" s="25"/>
      <c r="K33" s="45"/>
      <c r="L33" s="50">
        <v>8.0</v>
      </c>
      <c r="M33" s="57">
        <v>12.8</v>
      </c>
      <c r="N33" s="29">
        <f t="shared" si="3"/>
        <v>12.8</v>
      </c>
      <c r="O33" s="35">
        <v>16.0</v>
      </c>
    </row>
    <row r="34">
      <c r="A34" s="42" t="s">
        <v>70</v>
      </c>
      <c r="B34" s="25"/>
      <c r="C34" s="25"/>
      <c r="D34" s="25"/>
      <c r="E34" s="33"/>
      <c r="F34" s="25"/>
      <c r="G34" s="25"/>
      <c r="H34" s="25"/>
      <c r="I34" s="45"/>
      <c r="J34" s="25">
        <v>3.0</v>
      </c>
      <c r="K34" s="32">
        <v>12.6</v>
      </c>
      <c r="L34" s="50"/>
      <c r="M34" s="58"/>
      <c r="N34" s="29">
        <f t="shared" si="3"/>
        <v>12.6</v>
      </c>
      <c r="O34" s="35">
        <v>17.0</v>
      </c>
    </row>
    <row r="35">
      <c r="A35" s="42" t="s">
        <v>71</v>
      </c>
      <c r="B35" s="25"/>
      <c r="C35" s="25"/>
      <c r="D35" s="25"/>
      <c r="E35" s="33"/>
      <c r="F35" s="25"/>
      <c r="G35" s="25"/>
      <c r="H35" s="25"/>
      <c r="I35" s="45"/>
      <c r="J35" s="25"/>
      <c r="K35" s="45"/>
      <c r="L35" s="50">
        <v>9.0</v>
      </c>
      <c r="M35" s="57">
        <v>12.2</v>
      </c>
      <c r="N35" s="29">
        <f t="shared" si="3"/>
        <v>12.2</v>
      </c>
      <c r="O35" s="35">
        <v>18.0</v>
      </c>
    </row>
    <row r="36">
      <c r="A36" s="42" t="s">
        <v>72</v>
      </c>
      <c r="B36" s="33">
        <v>4.0</v>
      </c>
      <c r="C36" s="33">
        <f>(C17*79)/100</f>
        <v>11.85</v>
      </c>
      <c r="D36" s="45"/>
      <c r="E36" s="33"/>
      <c r="F36" s="36"/>
      <c r="G36" s="25"/>
      <c r="H36" s="25"/>
      <c r="I36" s="45"/>
      <c r="J36" s="25"/>
      <c r="K36" s="45"/>
      <c r="L36" s="50"/>
      <c r="M36" s="58"/>
      <c r="N36" s="29">
        <f t="shared" si="3"/>
        <v>11.85</v>
      </c>
      <c r="O36" s="35">
        <v>19.0</v>
      </c>
    </row>
    <row r="37">
      <c r="A37" s="42" t="s">
        <v>73</v>
      </c>
      <c r="B37" s="33">
        <v>5.0</v>
      </c>
      <c r="C37" s="33">
        <f>(C18*75)/100</f>
        <v>11.25</v>
      </c>
      <c r="D37" s="45"/>
      <c r="E37" s="33"/>
      <c r="F37" s="25"/>
      <c r="G37" s="25"/>
      <c r="H37" s="25"/>
      <c r="I37" s="45"/>
      <c r="J37" s="25"/>
      <c r="K37" s="45"/>
      <c r="L37" s="50"/>
      <c r="M37" s="58"/>
      <c r="N37" s="29">
        <f t="shared" si="3"/>
        <v>11.25</v>
      </c>
      <c r="O37" s="35">
        <v>20.0</v>
      </c>
    </row>
    <row r="38">
      <c r="A38" s="42" t="s">
        <v>74</v>
      </c>
      <c r="B38" s="25"/>
      <c r="C38" s="25"/>
      <c r="D38" s="25"/>
      <c r="E38" s="33"/>
      <c r="F38" s="25"/>
      <c r="G38" s="25"/>
      <c r="H38" s="25"/>
      <c r="I38" s="45"/>
      <c r="J38" s="25"/>
      <c r="K38" s="45"/>
      <c r="L38" s="50">
        <v>10.0</v>
      </c>
      <c r="M38" s="57">
        <v>11.6</v>
      </c>
      <c r="N38" s="29">
        <f t="shared" si="3"/>
        <v>11.6</v>
      </c>
      <c r="O38" s="35">
        <v>21.0</v>
      </c>
    </row>
    <row r="39">
      <c r="A39" s="42" t="s">
        <v>75</v>
      </c>
      <c r="B39" s="25"/>
      <c r="C39" s="25"/>
      <c r="D39" s="25"/>
      <c r="E39" s="33"/>
      <c r="F39" s="25"/>
      <c r="G39" s="25"/>
      <c r="H39" s="25"/>
      <c r="I39" s="45"/>
      <c r="J39" s="25">
        <v>7.0</v>
      </c>
      <c r="K39" s="32">
        <v>10.05</v>
      </c>
      <c r="L39" s="50"/>
      <c r="M39" s="58"/>
      <c r="N39" s="29">
        <f t="shared" si="3"/>
        <v>10.05</v>
      </c>
      <c r="O39" s="35">
        <v>22.0</v>
      </c>
    </row>
    <row r="40">
      <c r="A40" s="42" t="s">
        <v>76</v>
      </c>
      <c r="B40" s="25"/>
      <c r="C40" s="25"/>
      <c r="D40" s="25">
        <v>8.0</v>
      </c>
      <c r="E40" s="33">
        <f>(E18*64)/100</f>
        <v>9.6</v>
      </c>
      <c r="F40" s="25"/>
      <c r="G40" s="25"/>
      <c r="H40" s="25"/>
      <c r="I40" s="45"/>
      <c r="J40" s="25"/>
      <c r="K40" s="45"/>
      <c r="L40" s="50"/>
      <c r="M40" s="58"/>
      <c r="N40" s="29">
        <f t="shared" si="3"/>
        <v>9.6</v>
      </c>
      <c r="O40" s="35">
        <v>23.0</v>
      </c>
    </row>
    <row r="41">
      <c r="A41" s="42" t="s">
        <v>77</v>
      </c>
      <c r="B41" s="25"/>
      <c r="C41" s="25"/>
      <c r="D41" s="25"/>
      <c r="E41" s="33"/>
      <c r="F41" s="25"/>
      <c r="G41" s="25"/>
      <c r="H41" s="25"/>
      <c r="I41" s="45"/>
      <c r="J41" s="25">
        <v>8.0</v>
      </c>
      <c r="K41" s="32">
        <v>9.6</v>
      </c>
      <c r="L41" s="50"/>
      <c r="M41" s="58"/>
      <c r="N41" s="29">
        <f t="shared" si="3"/>
        <v>9.6</v>
      </c>
      <c r="O41" s="35">
        <v>23.0</v>
      </c>
    </row>
    <row r="42">
      <c r="A42" s="42" t="s">
        <v>78</v>
      </c>
      <c r="B42" s="25"/>
      <c r="C42" s="25"/>
      <c r="D42" s="25"/>
      <c r="E42" s="33"/>
      <c r="F42" s="25"/>
      <c r="G42" s="25"/>
      <c r="H42" s="25"/>
      <c r="I42" s="45"/>
      <c r="J42" s="25">
        <v>10.0</v>
      </c>
      <c r="K42" s="32">
        <v>8.7</v>
      </c>
      <c r="L42" s="50"/>
      <c r="M42" s="58"/>
      <c r="N42" s="29">
        <f t="shared" si="3"/>
        <v>8.7</v>
      </c>
      <c r="O42" s="35">
        <v>24.0</v>
      </c>
    </row>
    <row r="43">
      <c r="A43" s="42" t="s">
        <v>79</v>
      </c>
      <c r="B43" s="25"/>
      <c r="C43" s="25"/>
      <c r="D43" s="25">
        <v>11.0</v>
      </c>
      <c r="E43" s="33">
        <f>(E17*55)/100</f>
        <v>8.25</v>
      </c>
      <c r="F43" s="25"/>
      <c r="G43" s="25"/>
      <c r="H43" s="25"/>
      <c r="I43" s="45"/>
      <c r="J43" s="25"/>
      <c r="K43" s="45"/>
      <c r="L43" s="50"/>
      <c r="M43" s="58"/>
      <c r="N43" s="29">
        <f t="shared" si="3"/>
        <v>8.25</v>
      </c>
      <c r="O43" s="35">
        <v>25.0</v>
      </c>
    </row>
    <row r="44">
      <c r="A44" s="42" t="s">
        <v>80</v>
      </c>
      <c r="B44" s="33">
        <v>11.0</v>
      </c>
      <c r="C44" s="33">
        <f>(C18*55)/100</f>
        <v>8.25</v>
      </c>
      <c r="D44" s="45"/>
      <c r="E44" s="33"/>
      <c r="F44" s="25"/>
      <c r="G44" s="25"/>
      <c r="H44" s="25"/>
      <c r="I44" s="45"/>
      <c r="J44" s="25"/>
      <c r="K44" s="45"/>
      <c r="L44" s="50"/>
      <c r="M44" s="58"/>
      <c r="N44" s="29">
        <f t="shared" si="3"/>
        <v>8.25</v>
      </c>
      <c r="O44" s="35">
        <v>25.0</v>
      </c>
    </row>
    <row r="45">
      <c r="A45" s="42" t="s">
        <v>81</v>
      </c>
      <c r="B45" s="25"/>
      <c r="C45" s="25"/>
      <c r="D45" s="25">
        <v>14.0</v>
      </c>
      <c r="E45" s="33">
        <f>(E19*46)/100</f>
        <v>6.21</v>
      </c>
      <c r="F45" s="25"/>
      <c r="G45" s="25"/>
      <c r="H45" s="25"/>
      <c r="I45" s="45"/>
      <c r="J45" s="25"/>
      <c r="K45" s="45"/>
      <c r="L45" s="50"/>
      <c r="M45" s="58"/>
      <c r="N45" s="29">
        <f t="shared" si="3"/>
        <v>6.21</v>
      </c>
      <c r="O45" s="35">
        <v>26.0</v>
      </c>
    </row>
  </sheetData>
  <mergeCells count="44">
    <mergeCell ref="A1:O1"/>
    <mergeCell ref="A2:A4"/>
    <mergeCell ref="D2:E2"/>
    <mergeCell ref="F2:G2"/>
    <mergeCell ref="H2:I2"/>
    <mergeCell ref="J2:K2"/>
    <mergeCell ref="O2:O4"/>
    <mergeCell ref="J4:K4"/>
    <mergeCell ref="A13:O13"/>
    <mergeCell ref="D14:E14"/>
    <mergeCell ref="F14:G14"/>
    <mergeCell ref="H14:I14"/>
    <mergeCell ref="J14:K14"/>
    <mergeCell ref="L14:M14"/>
    <mergeCell ref="H16:I16"/>
    <mergeCell ref="J16:K16"/>
    <mergeCell ref="N14:N16"/>
    <mergeCell ref="O14:O16"/>
    <mergeCell ref="D15:E15"/>
    <mergeCell ref="F15:G15"/>
    <mergeCell ref="H15:I15"/>
    <mergeCell ref="J15:K15"/>
    <mergeCell ref="L15:M15"/>
    <mergeCell ref="L16:M16"/>
    <mergeCell ref="L2:M2"/>
    <mergeCell ref="N2:N4"/>
    <mergeCell ref="L3:M3"/>
    <mergeCell ref="L4:M4"/>
    <mergeCell ref="B2:C2"/>
    <mergeCell ref="B3:C3"/>
    <mergeCell ref="A14:A16"/>
    <mergeCell ref="B14:C14"/>
    <mergeCell ref="B15:C15"/>
    <mergeCell ref="B16:C16"/>
    <mergeCell ref="D3:E3"/>
    <mergeCell ref="F3:G3"/>
    <mergeCell ref="H3:I3"/>
    <mergeCell ref="J3:K3"/>
    <mergeCell ref="B4:C4"/>
    <mergeCell ref="D4:E4"/>
    <mergeCell ref="F4:G4"/>
    <mergeCell ref="H4:I4"/>
    <mergeCell ref="D16:E16"/>
    <mergeCell ref="F16:G16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0.13"/>
    <col customWidth="1" min="2" max="13" width="7.75"/>
  </cols>
  <sheetData>
    <row r="1">
      <c r="A1" s="1" t="s">
        <v>82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>
      <c r="A2" s="4" t="s">
        <v>1</v>
      </c>
      <c r="B2" s="5" t="s">
        <v>2</v>
      </c>
      <c r="C2" s="3"/>
      <c r="D2" s="5" t="s">
        <v>3</v>
      </c>
      <c r="E2" s="3"/>
      <c r="F2" s="5" t="s">
        <v>3</v>
      </c>
      <c r="G2" s="3"/>
      <c r="H2" s="5" t="s">
        <v>3</v>
      </c>
      <c r="I2" s="3"/>
      <c r="J2" s="5" t="s">
        <v>2</v>
      </c>
      <c r="K2" s="3"/>
      <c r="L2" s="5" t="s">
        <v>4</v>
      </c>
      <c r="M2" s="3"/>
      <c r="N2" s="6" t="s">
        <v>5</v>
      </c>
      <c r="O2" s="7" t="s">
        <v>6</v>
      </c>
    </row>
    <row r="3">
      <c r="A3" s="8"/>
      <c r="B3" s="9" t="s">
        <v>7</v>
      </c>
      <c r="C3" s="10"/>
      <c r="D3" s="9" t="s">
        <v>8</v>
      </c>
      <c r="E3" s="10"/>
      <c r="F3" s="9" t="s">
        <v>9</v>
      </c>
      <c r="G3" s="10"/>
      <c r="H3" s="9" t="s">
        <v>10</v>
      </c>
      <c r="I3" s="10"/>
      <c r="J3" s="9" t="s">
        <v>11</v>
      </c>
      <c r="K3" s="10"/>
      <c r="L3" s="9" t="s">
        <v>7</v>
      </c>
      <c r="M3" s="10"/>
      <c r="N3" s="11"/>
      <c r="O3" s="12"/>
    </row>
    <row r="4">
      <c r="A4" s="13"/>
      <c r="B4" s="14" t="s">
        <v>12</v>
      </c>
      <c r="C4" s="15"/>
      <c r="D4" s="14" t="s">
        <v>13</v>
      </c>
      <c r="E4" s="15"/>
      <c r="F4" s="14" t="s">
        <v>14</v>
      </c>
      <c r="G4" s="15"/>
      <c r="H4" s="14" t="s">
        <v>15</v>
      </c>
      <c r="I4" s="15"/>
      <c r="J4" s="14" t="s">
        <v>16</v>
      </c>
      <c r="K4" s="15"/>
      <c r="L4" s="14" t="s">
        <v>17</v>
      </c>
      <c r="M4" s="15"/>
      <c r="N4" s="16"/>
      <c r="O4" s="17"/>
    </row>
    <row r="5">
      <c r="A5" s="18" t="s">
        <v>18</v>
      </c>
      <c r="B5" s="19" t="s">
        <v>19</v>
      </c>
      <c r="C5" s="20">
        <v>15.0</v>
      </c>
      <c r="D5" s="19" t="s">
        <v>19</v>
      </c>
      <c r="E5" s="20">
        <v>15.0</v>
      </c>
      <c r="F5" s="19" t="s">
        <v>19</v>
      </c>
      <c r="G5" s="21">
        <v>15.0</v>
      </c>
      <c r="H5" s="19" t="s">
        <v>19</v>
      </c>
      <c r="I5" s="21">
        <v>15.0</v>
      </c>
      <c r="J5" s="19" t="s">
        <v>19</v>
      </c>
      <c r="K5" s="21">
        <v>15.0</v>
      </c>
      <c r="L5" s="19" t="s">
        <v>19</v>
      </c>
      <c r="M5" s="21">
        <v>20.0</v>
      </c>
      <c r="N5" s="22"/>
      <c r="O5" s="23"/>
    </row>
    <row r="6">
      <c r="A6" s="24" t="s">
        <v>83</v>
      </c>
      <c r="B6" s="59">
        <v>1.0</v>
      </c>
      <c r="C6" s="61">
        <v>15.0</v>
      </c>
      <c r="D6" s="54">
        <v>3.0</v>
      </c>
      <c r="E6" s="56">
        <f>(E5*84)/100</f>
        <v>12.6</v>
      </c>
      <c r="F6" s="54">
        <v>2.0</v>
      </c>
      <c r="G6" s="28">
        <v>13.5</v>
      </c>
      <c r="H6" s="54">
        <v>1.0</v>
      </c>
      <c r="I6" s="28">
        <v>15.0</v>
      </c>
      <c r="J6" s="54">
        <v>2.0</v>
      </c>
      <c r="K6" s="30">
        <v>13.5</v>
      </c>
      <c r="L6" s="54">
        <v>1.0</v>
      </c>
      <c r="M6" s="28">
        <v>20.0</v>
      </c>
      <c r="N6" s="29">
        <f>C6+G6+I6+M6</f>
        <v>63.5</v>
      </c>
      <c r="O6" s="30">
        <v>1.0</v>
      </c>
    </row>
    <row r="7">
      <c r="A7" s="24" t="s">
        <v>84</v>
      </c>
      <c r="B7" s="59">
        <v>4.0</v>
      </c>
      <c r="C7" s="61">
        <f>(C5*79)/100</f>
        <v>11.85</v>
      </c>
      <c r="D7" s="63">
        <v>4.0</v>
      </c>
      <c r="E7" s="61">
        <f>(E5*79)/100</f>
        <v>11.85</v>
      </c>
      <c r="F7" s="54">
        <v>5.0</v>
      </c>
      <c r="G7" s="28">
        <v>11.25</v>
      </c>
      <c r="H7" s="54"/>
      <c r="I7" s="30"/>
      <c r="J7" s="54"/>
      <c r="K7" s="30"/>
      <c r="L7" s="54">
        <v>3.0</v>
      </c>
      <c r="M7" s="28">
        <v>16.8</v>
      </c>
      <c r="N7" s="29">
        <f t="shared" ref="N7:N12" si="1">C7+E7+G7+I7+K7+M7</f>
        <v>51.75</v>
      </c>
      <c r="O7" s="30">
        <v>2.0</v>
      </c>
    </row>
    <row r="8">
      <c r="A8" s="31" t="s">
        <v>85</v>
      </c>
      <c r="B8" s="37"/>
      <c r="C8" s="38"/>
      <c r="D8" s="39"/>
      <c r="E8" s="40"/>
      <c r="F8" s="37">
        <v>4.0</v>
      </c>
      <c r="G8" s="34">
        <v>11.85</v>
      </c>
      <c r="H8" s="37"/>
      <c r="I8" s="35"/>
      <c r="J8" s="37">
        <v>1.0</v>
      </c>
      <c r="K8" s="34">
        <v>15.0</v>
      </c>
      <c r="L8" s="37">
        <v>2.0</v>
      </c>
      <c r="M8" s="34">
        <v>18.0</v>
      </c>
      <c r="N8" s="29">
        <f t="shared" si="1"/>
        <v>44.85</v>
      </c>
      <c r="O8" s="35">
        <v>3.0</v>
      </c>
    </row>
    <row r="9">
      <c r="A9" s="31" t="s">
        <v>86</v>
      </c>
      <c r="B9" s="59">
        <v>3.0</v>
      </c>
      <c r="C9" s="62">
        <f>(C5*84)/100</f>
        <v>12.6</v>
      </c>
      <c r="D9" s="63">
        <v>2.0</v>
      </c>
      <c r="E9" s="62">
        <f>(E5*90)/100</f>
        <v>13.5</v>
      </c>
      <c r="F9" s="37">
        <v>3.0</v>
      </c>
      <c r="G9" s="34">
        <v>12.6</v>
      </c>
      <c r="H9" s="37"/>
      <c r="I9" s="35"/>
      <c r="J9" s="37"/>
      <c r="K9" s="35"/>
      <c r="L9" s="37"/>
      <c r="M9" s="35"/>
      <c r="N9" s="29">
        <f t="shared" si="1"/>
        <v>38.7</v>
      </c>
      <c r="O9" s="35">
        <v>4.0</v>
      </c>
    </row>
    <row r="10">
      <c r="A10" s="31" t="s">
        <v>87</v>
      </c>
      <c r="B10" s="37"/>
      <c r="C10" s="68"/>
      <c r="D10" s="39"/>
      <c r="E10" s="35"/>
      <c r="F10" s="37">
        <v>1.0</v>
      </c>
      <c r="G10" s="35">
        <v>15.0</v>
      </c>
      <c r="H10" s="37"/>
      <c r="I10" s="35"/>
      <c r="J10" s="37"/>
      <c r="K10" s="35"/>
      <c r="L10" s="37"/>
      <c r="M10" s="35"/>
      <c r="N10" s="29">
        <f t="shared" si="1"/>
        <v>15</v>
      </c>
      <c r="O10" s="35">
        <v>5.0</v>
      </c>
    </row>
    <row r="11">
      <c r="A11" s="31" t="s">
        <v>88</v>
      </c>
      <c r="B11" s="37"/>
      <c r="C11" s="68"/>
      <c r="D11" s="63">
        <v>1.0</v>
      </c>
      <c r="E11" s="64">
        <v>15.0</v>
      </c>
      <c r="F11" s="39"/>
      <c r="G11" s="35"/>
      <c r="H11" s="37"/>
      <c r="I11" s="35"/>
      <c r="J11" s="37"/>
      <c r="K11" s="35"/>
      <c r="L11" s="37"/>
      <c r="M11" s="35"/>
      <c r="N11" s="29">
        <f t="shared" si="1"/>
        <v>15</v>
      </c>
      <c r="O11" s="35">
        <v>5.0</v>
      </c>
    </row>
    <row r="12">
      <c r="A12" s="31" t="s">
        <v>89</v>
      </c>
      <c r="B12" s="59">
        <v>2.0</v>
      </c>
      <c r="C12" s="56">
        <f>(C5*90)/100</f>
        <v>13.5</v>
      </c>
      <c r="D12" s="59"/>
      <c r="E12" s="74"/>
      <c r="F12" s="37"/>
      <c r="G12" s="35"/>
      <c r="H12" s="37"/>
      <c r="I12" s="35"/>
      <c r="J12" s="37"/>
      <c r="K12" s="35"/>
      <c r="L12" s="37"/>
      <c r="M12" s="35"/>
      <c r="N12" s="29">
        <f t="shared" si="1"/>
        <v>13.5</v>
      </c>
      <c r="O12" s="35">
        <v>6.0</v>
      </c>
    </row>
    <row r="13">
      <c r="A13" s="41" t="s">
        <v>90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3"/>
    </row>
    <row r="14">
      <c r="A14" s="4" t="s">
        <v>1</v>
      </c>
      <c r="B14" s="5" t="s">
        <v>2</v>
      </c>
      <c r="C14" s="3"/>
      <c r="D14" s="5" t="s">
        <v>3</v>
      </c>
      <c r="E14" s="3"/>
      <c r="F14" s="5" t="s">
        <v>3</v>
      </c>
      <c r="G14" s="3"/>
      <c r="H14" s="5" t="s">
        <v>3</v>
      </c>
      <c r="I14" s="3"/>
      <c r="J14" s="5" t="s">
        <v>2</v>
      </c>
      <c r="K14" s="3"/>
      <c r="L14" s="5" t="s">
        <v>4</v>
      </c>
      <c r="M14" s="3"/>
      <c r="N14" s="6" t="s">
        <v>5</v>
      </c>
      <c r="O14" s="7" t="s">
        <v>6</v>
      </c>
    </row>
    <row r="15">
      <c r="A15" s="8"/>
      <c r="B15" s="9" t="s">
        <v>7</v>
      </c>
      <c r="C15" s="10"/>
      <c r="D15" s="9" t="s">
        <v>8</v>
      </c>
      <c r="E15" s="10"/>
      <c r="F15" s="9" t="s">
        <v>9</v>
      </c>
      <c r="G15" s="10"/>
      <c r="H15" s="9" t="s">
        <v>10</v>
      </c>
      <c r="I15" s="10"/>
      <c r="J15" s="9" t="s">
        <v>11</v>
      </c>
      <c r="K15" s="10"/>
      <c r="L15" s="9" t="s">
        <v>7</v>
      </c>
      <c r="M15" s="10"/>
      <c r="N15" s="11"/>
      <c r="O15" s="12"/>
    </row>
    <row r="16">
      <c r="A16" s="13"/>
      <c r="B16" s="14" t="s">
        <v>12</v>
      </c>
      <c r="C16" s="15"/>
      <c r="D16" s="14" t="s">
        <v>13</v>
      </c>
      <c r="E16" s="15"/>
      <c r="F16" s="14" t="s">
        <v>14</v>
      </c>
      <c r="G16" s="15"/>
      <c r="H16" s="14" t="s">
        <v>15</v>
      </c>
      <c r="I16" s="15"/>
      <c r="J16" s="14" t="s">
        <v>16</v>
      </c>
      <c r="K16" s="15"/>
      <c r="L16" s="14" t="s">
        <v>17</v>
      </c>
      <c r="M16" s="15"/>
      <c r="N16" s="16"/>
      <c r="O16" s="17"/>
    </row>
    <row r="17">
      <c r="A17" s="18" t="s">
        <v>18</v>
      </c>
      <c r="B17" s="19" t="s">
        <v>19</v>
      </c>
      <c r="C17" s="21">
        <v>15.0</v>
      </c>
      <c r="D17" s="19" t="s">
        <v>19</v>
      </c>
      <c r="E17" s="20">
        <v>15.0</v>
      </c>
      <c r="F17" s="19" t="s">
        <v>19</v>
      </c>
      <c r="G17" s="21">
        <v>15.0</v>
      </c>
      <c r="H17" s="19" t="s">
        <v>19</v>
      </c>
      <c r="I17" s="21">
        <v>15.0</v>
      </c>
      <c r="J17" s="19" t="s">
        <v>19</v>
      </c>
      <c r="K17" s="21">
        <v>15.0</v>
      </c>
      <c r="L17" s="19" t="s">
        <v>19</v>
      </c>
      <c r="M17" s="21">
        <v>20.0</v>
      </c>
      <c r="N17" s="22"/>
      <c r="O17" s="23"/>
    </row>
    <row r="18">
      <c r="A18" s="42" t="s">
        <v>91</v>
      </c>
      <c r="B18" s="59">
        <v>1.0</v>
      </c>
      <c r="C18" s="61">
        <v>15.0</v>
      </c>
      <c r="D18" s="60">
        <v>1.0</v>
      </c>
      <c r="E18" s="62">
        <v>15.0</v>
      </c>
      <c r="F18" s="37">
        <v>3.0</v>
      </c>
      <c r="G18" s="35">
        <v>12.6</v>
      </c>
      <c r="H18" s="66"/>
      <c r="I18" s="67"/>
      <c r="J18" s="54">
        <v>1.0</v>
      </c>
      <c r="K18" s="28">
        <v>15.0</v>
      </c>
      <c r="L18" s="54">
        <v>4.0</v>
      </c>
      <c r="M18" s="28">
        <v>15.8</v>
      </c>
      <c r="N18" s="29">
        <f>C18+E18+I18+K18+M18</f>
        <v>60.8</v>
      </c>
      <c r="O18" s="35">
        <v>1.0</v>
      </c>
    </row>
    <row r="19">
      <c r="A19" s="31" t="s">
        <v>92</v>
      </c>
      <c r="B19" s="59">
        <v>3.0</v>
      </c>
      <c r="C19" s="62">
        <f>(C17*84)/100</f>
        <v>12.6</v>
      </c>
      <c r="D19" s="60">
        <v>9.0</v>
      </c>
      <c r="E19" s="56">
        <f>(E18*61)/100</f>
        <v>9.15</v>
      </c>
      <c r="F19" s="37">
        <v>6.0</v>
      </c>
      <c r="G19" s="34">
        <v>10.65</v>
      </c>
      <c r="H19" s="54"/>
      <c r="I19" s="75"/>
      <c r="J19" s="54">
        <v>4.0</v>
      </c>
      <c r="K19" s="73">
        <v>11.85</v>
      </c>
      <c r="L19" s="54">
        <v>3.0</v>
      </c>
      <c r="M19" s="73">
        <v>16.8</v>
      </c>
      <c r="N19" s="29">
        <f>C19+G19+I19+K19+M19</f>
        <v>51.9</v>
      </c>
      <c r="O19" s="35">
        <v>2.0</v>
      </c>
    </row>
    <row r="20">
      <c r="A20" s="42" t="s">
        <v>93</v>
      </c>
      <c r="B20" s="54">
        <v>15.0</v>
      </c>
      <c r="C20" s="64">
        <f>(C18*43)/100</f>
        <v>6.45</v>
      </c>
      <c r="D20" s="60">
        <v>11.0</v>
      </c>
      <c r="E20" s="62">
        <f>(E17*55)/100</f>
        <v>8.25</v>
      </c>
      <c r="F20" s="37"/>
      <c r="G20" s="35"/>
      <c r="H20" s="54">
        <v>2.0</v>
      </c>
      <c r="I20" s="73">
        <v>13.5</v>
      </c>
      <c r="J20" s="54">
        <v>10.0</v>
      </c>
      <c r="K20" s="73">
        <v>8.7</v>
      </c>
      <c r="L20" s="54">
        <v>2.0</v>
      </c>
      <c r="M20" s="73">
        <v>18.0</v>
      </c>
      <c r="N20" s="29">
        <f>E20+G20+I20+K20+M20</f>
        <v>48.45</v>
      </c>
      <c r="O20" s="35">
        <v>3.0</v>
      </c>
    </row>
    <row r="21">
      <c r="A21" s="42" t="s">
        <v>94</v>
      </c>
      <c r="B21" s="76">
        <v>10.0</v>
      </c>
      <c r="C21" s="61">
        <f>(C18*58)/100</f>
        <v>8.7</v>
      </c>
      <c r="D21" s="60">
        <v>4.0</v>
      </c>
      <c r="E21" s="62">
        <f>(E17*79)/100</f>
        <v>11.85</v>
      </c>
      <c r="F21" s="37"/>
      <c r="G21" s="35"/>
      <c r="H21" s="54">
        <v>10.0</v>
      </c>
      <c r="I21" s="77">
        <v>8.7</v>
      </c>
      <c r="J21" s="54">
        <v>3.0</v>
      </c>
      <c r="K21" s="73">
        <v>12.6</v>
      </c>
      <c r="L21" s="54">
        <v>5.0</v>
      </c>
      <c r="M21" s="73">
        <v>15.0</v>
      </c>
      <c r="N21" s="29">
        <f>C21+E21+G21+K21+M21</f>
        <v>48.15</v>
      </c>
      <c r="O21" s="35">
        <v>4.0</v>
      </c>
    </row>
    <row r="22">
      <c r="A22" s="42" t="s">
        <v>95</v>
      </c>
      <c r="B22" s="54">
        <v>12.0</v>
      </c>
      <c r="C22" s="64">
        <f>(C17*52)/100</f>
        <v>7.8</v>
      </c>
      <c r="D22" s="60">
        <v>6.0</v>
      </c>
      <c r="E22" s="62">
        <f>(E18*71)/100</f>
        <v>10.65</v>
      </c>
      <c r="F22" s="37"/>
      <c r="G22" s="35"/>
      <c r="H22" s="54">
        <v>3.0</v>
      </c>
      <c r="I22" s="73">
        <v>12.6</v>
      </c>
      <c r="J22" s="54">
        <v>5.0</v>
      </c>
      <c r="K22" s="73">
        <v>11.25</v>
      </c>
      <c r="L22" s="54">
        <v>11.0</v>
      </c>
      <c r="M22" s="73">
        <v>11.0</v>
      </c>
      <c r="N22" s="29">
        <f>E22+G22+I22+K22+M22</f>
        <v>45.5</v>
      </c>
      <c r="O22" s="35">
        <v>5.0</v>
      </c>
    </row>
    <row r="23">
      <c r="A23" s="42" t="s">
        <v>96</v>
      </c>
      <c r="B23" s="76">
        <v>11.0</v>
      </c>
      <c r="C23" s="61">
        <f>(C18*55)/100</f>
        <v>8.25</v>
      </c>
      <c r="D23" s="60">
        <v>5.0</v>
      </c>
      <c r="E23" s="62">
        <f>(E18*75)/100</f>
        <v>11.25</v>
      </c>
      <c r="F23" s="37"/>
      <c r="G23" s="35"/>
      <c r="H23" s="54">
        <v>12.0</v>
      </c>
      <c r="I23" s="77">
        <v>7.8</v>
      </c>
      <c r="J23" s="54">
        <v>9.0</v>
      </c>
      <c r="K23" s="73">
        <v>9.15</v>
      </c>
      <c r="L23" s="54">
        <v>6.0</v>
      </c>
      <c r="M23" s="73">
        <v>14.2</v>
      </c>
      <c r="N23" s="29">
        <f>C23+E23+G23+K23+M23</f>
        <v>42.85</v>
      </c>
      <c r="O23" s="35">
        <v>6.0</v>
      </c>
    </row>
    <row r="24">
      <c r="A24" s="42" t="s">
        <v>97</v>
      </c>
      <c r="B24" s="54"/>
      <c r="C24" s="35"/>
      <c r="D24" s="60">
        <v>8.0</v>
      </c>
      <c r="E24" s="62">
        <f>(E18*64)/100</f>
        <v>9.6</v>
      </c>
      <c r="F24" s="37">
        <v>8.0</v>
      </c>
      <c r="G24" s="34">
        <v>9.6</v>
      </c>
      <c r="H24" s="54">
        <v>9.0</v>
      </c>
      <c r="I24" s="73">
        <v>9.15</v>
      </c>
      <c r="J24" s="54">
        <v>11.0</v>
      </c>
      <c r="K24" s="77">
        <v>8.25</v>
      </c>
      <c r="L24" s="54">
        <v>7.0</v>
      </c>
      <c r="M24" s="73">
        <v>13.4</v>
      </c>
      <c r="N24" s="29">
        <f>C24+E24+G24+I24+M24</f>
        <v>41.75</v>
      </c>
      <c r="O24" s="35">
        <v>7.0</v>
      </c>
    </row>
    <row r="25">
      <c r="A25" s="78" t="s">
        <v>98</v>
      </c>
      <c r="B25" s="59"/>
      <c r="C25" s="64"/>
      <c r="D25" s="60"/>
      <c r="E25" s="56"/>
      <c r="F25" s="37">
        <v>1.0</v>
      </c>
      <c r="G25" s="34">
        <v>15.0</v>
      </c>
      <c r="H25" s="54"/>
      <c r="I25" s="75"/>
      <c r="J25" s="54">
        <v>2.0</v>
      </c>
      <c r="K25" s="73">
        <v>13.5</v>
      </c>
      <c r="L25" s="54">
        <v>9.0</v>
      </c>
      <c r="M25" s="73">
        <v>12.2</v>
      </c>
      <c r="N25" s="29">
        <f t="shared" ref="N25:N28" si="2">C25+E25+G25+I25+K25+M25</f>
        <v>40.7</v>
      </c>
      <c r="O25" s="35">
        <v>8.0</v>
      </c>
    </row>
    <row r="26">
      <c r="A26" s="42" t="s">
        <v>99</v>
      </c>
      <c r="B26" s="54">
        <v>13.0</v>
      </c>
      <c r="C26" s="61">
        <f>(C17*49)/100</f>
        <v>7.35</v>
      </c>
      <c r="D26" s="55"/>
      <c r="E26" s="56"/>
      <c r="F26" s="37">
        <v>7.0</v>
      </c>
      <c r="G26" s="34">
        <v>10.06</v>
      </c>
      <c r="H26" s="54">
        <v>5.0</v>
      </c>
      <c r="I26" s="73">
        <v>11.25</v>
      </c>
      <c r="J26" s="54">
        <v>6.0</v>
      </c>
      <c r="K26" s="73">
        <v>10.65</v>
      </c>
      <c r="L26" s="54"/>
      <c r="M26" s="75"/>
      <c r="N26" s="29">
        <f t="shared" si="2"/>
        <v>39.31</v>
      </c>
      <c r="O26" s="35">
        <v>9.0</v>
      </c>
    </row>
    <row r="27">
      <c r="A27" s="42" t="s">
        <v>100</v>
      </c>
      <c r="B27" s="76">
        <v>8.0</v>
      </c>
      <c r="C27" s="61">
        <f>(C18*64)/100</f>
        <v>9.6</v>
      </c>
      <c r="D27" s="55"/>
      <c r="E27" s="56"/>
      <c r="F27" s="37">
        <v>10.0</v>
      </c>
      <c r="G27" s="34">
        <v>8.7</v>
      </c>
      <c r="H27" s="54">
        <v>6.0</v>
      </c>
      <c r="I27" s="73">
        <v>10.65</v>
      </c>
      <c r="J27" s="54">
        <v>7.0</v>
      </c>
      <c r="K27" s="73">
        <v>10.05</v>
      </c>
      <c r="L27" s="54"/>
      <c r="M27" s="75"/>
      <c r="N27" s="29">
        <f t="shared" si="2"/>
        <v>39</v>
      </c>
      <c r="O27" s="35">
        <v>10.0</v>
      </c>
    </row>
    <row r="28">
      <c r="A28" s="42" t="s">
        <v>101</v>
      </c>
      <c r="B28" s="59">
        <v>7.0</v>
      </c>
      <c r="C28" s="61">
        <f>(C18*67)/100</f>
        <v>10.05</v>
      </c>
      <c r="D28" s="55"/>
      <c r="E28" s="56"/>
      <c r="F28" s="37">
        <v>15.0</v>
      </c>
      <c r="G28" s="34">
        <v>6.45</v>
      </c>
      <c r="H28" s="54">
        <v>4.0</v>
      </c>
      <c r="I28" s="73">
        <v>11.85</v>
      </c>
      <c r="J28" s="54">
        <v>8.0</v>
      </c>
      <c r="K28" s="73">
        <v>9.6</v>
      </c>
      <c r="L28" s="54"/>
      <c r="M28" s="75"/>
      <c r="N28" s="29">
        <f t="shared" si="2"/>
        <v>37.95</v>
      </c>
      <c r="O28" s="35">
        <v>11.0</v>
      </c>
    </row>
    <row r="29">
      <c r="A29" s="42" t="s">
        <v>102</v>
      </c>
      <c r="B29" s="54">
        <v>14.0</v>
      </c>
      <c r="C29" s="61">
        <f>(C17*46)/100</f>
        <v>6.9</v>
      </c>
      <c r="D29" s="55"/>
      <c r="E29" s="56"/>
      <c r="F29" s="37">
        <v>2.0</v>
      </c>
      <c r="G29" s="34">
        <v>13.5</v>
      </c>
      <c r="H29" s="54">
        <v>14.0</v>
      </c>
      <c r="I29" s="77">
        <v>6.9</v>
      </c>
      <c r="J29" s="54">
        <v>12.0</v>
      </c>
      <c r="K29" s="73">
        <v>7.8</v>
      </c>
      <c r="L29" s="54">
        <v>14.0</v>
      </c>
      <c r="M29" s="73">
        <v>9.2</v>
      </c>
      <c r="N29" s="29">
        <f>C29+E29+G29+K29+M29</f>
        <v>37.4</v>
      </c>
      <c r="O29" s="35">
        <v>12.0</v>
      </c>
    </row>
    <row r="30">
      <c r="A30" s="42" t="s">
        <v>103</v>
      </c>
      <c r="B30" s="54">
        <v>17.0</v>
      </c>
      <c r="C30" s="61">
        <f>(C17*37)/100</f>
        <v>5.55</v>
      </c>
      <c r="D30" s="60">
        <v>7.0</v>
      </c>
      <c r="E30" s="62">
        <f>(E18*67)/100</f>
        <v>10.05</v>
      </c>
      <c r="F30" s="37">
        <v>9.0</v>
      </c>
      <c r="G30" s="34">
        <v>9.15</v>
      </c>
      <c r="H30" s="54">
        <v>7.0</v>
      </c>
      <c r="I30" s="73">
        <v>10.05</v>
      </c>
      <c r="J30" s="54"/>
      <c r="K30" s="75"/>
      <c r="L30" s="54"/>
      <c r="M30" s="75"/>
      <c r="N30" s="29">
        <f>C30+E30+G30+I30+K30+M30</f>
        <v>34.8</v>
      </c>
      <c r="O30" s="35">
        <v>13.0</v>
      </c>
    </row>
    <row r="31">
      <c r="A31" s="42" t="s">
        <v>104</v>
      </c>
      <c r="B31" s="76">
        <v>9.0</v>
      </c>
      <c r="C31" s="61">
        <f>(C18*61)/100</f>
        <v>9.15</v>
      </c>
      <c r="D31" s="60">
        <v>15.0</v>
      </c>
      <c r="E31" s="62">
        <f>(E17*43)/100</f>
        <v>6.45</v>
      </c>
      <c r="F31" s="37">
        <v>12.0</v>
      </c>
      <c r="G31" s="34">
        <v>7.8</v>
      </c>
      <c r="H31" s="54">
        <v>15.0</v>
      </c>
      <c r="I31" s="77">
        <v>6.45</v>
      </c>
      <c r="J31" s="54"/>
      <c r="K31" s="75"/>
      <c r="L31" s="54">
        <v>12.0</v>
      </c>
      <c r="M31" s="73">
        <v>10.4</v>
      </c>
      <c r="N31" s="29">
        <f>C31+E31+G31+K31+M31</f>
        <v>33.8</v>
      </c>
      <c r="O31" s="35">
        <v>14.0</v>
      </c>
    </row>
    <row r="32">
      <c r="A32" s="42" t="s">
        <v>105</v>
      </c>
      <c r="B32" s="54"/>
      <c r="C32" s="35"/>
      <c r="D32" s="60">
        <v>12.0</v>
      </c>
      <c r="E32" s="62">
        <f>(E17*52)/100</f>
        <v>7.8</v>
      </c>
      <c r="F32" s="37"/>
      <c r="G32" s="35"/>
      <c r="H32" s="54"/>
      <c r="I32" s="75"/>
      <c r="J32" s="54">
        <v>13.0</v>
      </c>
      <c r="K32" s="73">
        <v>7.35</v>
      </c>
      <c r="L32" s="54">
        <v>8.0</v>
      </c>
      <c r="M32" s="73">
        <v>12.8</v>
      </c>
      <c r="N32" s="29">
        <f t="shared" ref="N32:N53" si="3">C32+E32+G32+I32+K32+M32</f>
        <v>27.95</v>
      </c>
      <c r="O32" s="35">
        <v>15.0</v>
      </c>
    </row>
    <row r="33">
      <c r="A33" s="42" t="s">
        <v>106</v>
      </c>
      <c r="B33" s="59">
        <v>6.0</v>
      </c>
      <c r="C33" s="64">
        <f>(C18*71)/100</f>
        <v>10.65</v>
      </c>
      <c r="D33" s="55"/>
      <c r="E33" s="56"/>
      <c r="F33" s="37"/>
      <c r="G33" s="35"/>
      <c r="H33" s="54">
        <v>1.0</v>
      </c>
      <c r="I33" s="77">
        <v>15.0</v>
      </c>
      <c r="J33" s="54"/>
      <c r="K33" s="75"/>
      <c r="L33" s="54"/>
      <c r="M33" s="75"/>
      <c r="N33" s="29">
        <f t="shared" si="3"/>
        <v>25.65</v>
      </c>
      <c r="O33" s="35">
        <v>16.0</v>
      </c>
    </row>
    <row r="34">
      <c r="A34" s="24" t="s">
        <v>107</v>
      </c>
      <c r="B34" s="59">
        <v>2.0</v>
      </c>
      <c r="C34" s="56">
        <f>(C17*90)/100</f>
        <v>13.5</v>
      </c>
      <c r="D34" s="66"/>
      <c r="E34" s="30"/>
      <c r="F34" s="54">
        <v>5.0</v>
      </c>
      <c r="G34" s="30">
        <v>11.25</v>
      </c>
      <c r="H34" s="54"/>
      <c r="I34" s="56"/>
      <c r="J34" s="54"/>
      <c r="K34" s="56"/>
      <c r="L34" s="54"/>
      <c r="M34" s="56"/>
      <c r="N34" s="29">
        <f t="shared" si="3"/>
        <v>24.75</v>
      </c>
      <c r="O34" s="35">
        <v>17.0</v>
      </c>
    </row>
    <row r="35">
      <c r="A35" s="42" t="s">
        <v>108</v>
      </c>
      <c r="B35" s="54">
        <v>16.0</v>
      </c>
      <c r="C35" s="61">
        <f>(C17*40)/100</f>
        <v>6</v>
      </c>
      <c r="D35" s="60">
        <v>16.0</v>
      </c>
      <c r="E35" s="62">
        <f>(E17*40)/100</f>
        <v>6</v>
      </c>
      <c r="F35" s="37"/>
      <c r="G35" s="35"/>
      <c r="H35" s="54"/>
      <c r="I35" s="75"/>
      <c r="J35" s="54"/>
      <c r="K35" s="75"/>
      <c r="L35" s="54">
        <v>13.0</v>
      </c>
      <c r="M35" s="73">
        <v>9.8</v>
      </c>
      <c r="N35" s="29">
        <f t="shared" si="3"/>
        <v>21.8</v>
      </c>
      <c r="O35" s="35">
        <v>18.0</v>
      </c>
    </row>
    <row r="36">
      <c r="A36" s="79" t="s">
        <v>109</v>
      </c>
      <c r="B36" s="59"/>
      <c r="C36" s="64"/>
      <c r="D36" s="55"/>
      <c r="E36" s="56"/>
      <c r="F36" s="37"/>
      <c r="G36" s="35"/>
      <c r="H36" s="54"/>
      <c r="I36" s="77"/>
      <c r="J36" s="54"/>
      <c r="K36" s="75"/>
      <c r="L36" s="54">
        <v>1.0</v>
      </c>
      <c r="M36" s="77">
        <v>20.0</v>
      </c>
      <c r="N36" s="29">
        <f t="shared" si="3"/>
        <v>20</v>
      </c>
      <c r="O36" s="35">
        <v>19.0</v>
      </c>
    </row>
    <row r="37">
      <c r="A37" s="42" t="s">
        <v>110</v>
      </c>
      <c r="B37" s="54"/>
      <c r="C37" s="35"/>
      <c r="D37" s="60">
        <v>2.0</v>
      </c>
      <c r="E37" s="56">
        <f>(E17*90)/100</f>
        <v>13.5</v>
      </c>
      <c r="F37" s="37">
        <v>16.0</v>
      </c>
      <c r="G37" s="35">
        <v>6.0</v>
      </c>
      <c r="H37" s="54"/>
      <c r="I37" s="75"/>
      <c r="J37" s="54"/>
      <c r="K37" s="75"/>
      <c r="L37" s="54"/>
      <c r="M37" s="75"/>
      <c r="N37" s="29">
        <f t="shared" si="3"/>
        <v>19.5</v>
      </c>
      <c r="O37" s="35">
        <v>20.0</v>
      </c>
    </row>
    <row r="38">
      <c r="A38" s="42" t="s">
        <v>111</v>
      </c>
      <c r="B38" s="59">
        <v>4.0</v>
      </c>
      <c r="C38" s="64">
        <f>(C17*79)/100</f>
        <v>11.85</v>
      </c>
      <c r="D38" s="55"/>
      <c r="E38" s="56"/>
      <c r="F38" s="39"/>
      <c r="G38" s="35"/>
      <c r="H38" s="54">
        <v>13.0</v>
      </c>
      <c r="I38" s="77">
        <v>7.35</v>
      </c>
      <c r="J38" s="54"/>
      <c r="K38" s="75"/>
      <c r="L38" s="54"/>
      <c r="M38" s="75"/>
      <c r="N38" s="29">
        <f t="shared" si="3"/>
        <v>19.2</v>
      </c>
      <c r="O38" s="35">
        <v>21.0</v>
      </c>
    </row>
    <row r="39">
      <c r="A39" s="42" t="s">
        <v>112</v>
      </c>
      <c r="B39" s="54">
        <v>19.0</v>
      </c>
      <c r="C39" s="61">
        <f>(C17*31)/100</f>
        <v>4.65</v>
      </c>
      <c r="D39" s="60">
        <v>17.0</v>
      </c>
      <c r="E39" s="62">
        <f>(E17*37)/100</f>
        <v>5.55</v>
      </c>
      <c r="F39" s="37">
        <v>13.0</v>
      </c>
      <c r="G39" s="34">
        <v>7.35</v>
      </c>
      <c r="H39" s="54"/>
      <c r="I39" s="75"/>
      <c r="J39" s="54"/>
      <c r="K39" s="75"/>
      <c r="L39" s="54"/>
      <c r="M39" s="75"/>
      <c r="N39" s="29">
        <f t="shared" si="3"/>
        <v>17.55</v>
      </c>
      <c r="O39" s="35">
        <v>22.0</v>
      </c>
    </row>
    <row r="40">
      <c r="A40" s="42" t="s">
        <v>113</v>
      </c>
      <c r="B40" s="54"/>
      <c r="C40" s="35"/>
      <c r="D40" s="60"/>
      <c r="E40" s="56"/>
      <c r="F40" s="37">
        <v>11.0</v>
      </c>
      <c r="G40" s="35">
        <v>8.25</v>
      </c>
      <c r="H40" s="54"/>
      <c r="I40" s="75"/>
      <c r="J40" s="54">
        <v>15.0</v>
      </c>
      <c r="K40" s="77">
        <v>6.45</v>
      </c>
      <c r="L40" s="54"/>
      <c r="M40" s="75"/>
      <c r="N40" s="29">
        <f t="shared" si="3"/>
        <v>14.7</v>
      </c>
      <c r="O40" s="35">
        <v>23.0</v>
      </c>
    </row>
    <row r="41">
      <c r="A41" s="42" t="s">
        <v>114</v>
      </c>
      <c r="B41" s="54"/>
      <c r="C41" s="35"/>
      <c r="D41" s="60">
        <v>14.0</v>
      </c>
      <c r="E41" s="56">
        <f>(E17*46)/100</f>
        <v>6.9</v>
      </c>
      <c r="F41" s="37"/>
      <c r="G41" s="35"/>
      <c r="H41" s="54"/>
      <c r="I41" s="75"/>
      <c r="J41" s="54"/>
      <c r="K41" s="75"/>
      <c r="L41" s="54">
        <v>17.0</v>
      </c>
      <c r="M41" s="77">
        <v>7.4</v>
      </c>
      <c r="N41" s="29">
        <f t="shared" si="3"/>
        <v>14.3</v>
      </c>
      <c r="O41" s="35">
        <v>24.0</v>
      </c>
    </row>
    <row r="42">
      <c r="A42" s="42" t="s">
        <v>115</v>
      </c>
      <c r="B42" s="54">
        <v>18.0</v>
      </c>
      <c r="C42" s="64">
        <f>(C17*34)/100</f>
        <v>5.1</v>
      </c>
      <c r="D42" s="55"/>
      <c r="E42" s="56"/>
      <c r="F42" s="37"/>
      <c r="G42" s="35"/>
      <c r="H42" s="37">
        <v>11.0</v>
      </c>
      <c r="I42" s="77">
        <v>8.25</v>
      </c>
      <c r="J42" s="54"/>
      <c r="K42" s="75"/>
      <c r="L42" s="54"/>
      <c r="M42" s="75"/>
      <c r="N42" s="29">
        <f t="shared" si="3"/>
        <v>13.35</v>
      </c>
      <c r="O42" s="35">
        <v>25.0</v>
      </c>
    </row>
    <row r="43">
      <c r="A43" s="42" t="s">
        <v>116</v>
      </c>
      <c r="B43" s="54"/>
      <c r="C43" s="35"/>
      <c r="D43" s="60">
        <v>18.0</v>
      </c>
      <c r="E43" s="56">
        <f>(E17*34)/100</f>
        <v>5.1</v>
      </c>
      <c r="F43" s="37"/>
      <c r="G43" s="35"/>
      <c r="H43" s="54"/>
      <c r="I43" s="75"/>
      <c r="J43" s="54"/>
      <c r="K43" s="75"/>
      <c r="L43" s="54">
        <v>16.0</v>
      </c>
      <c r="M43" s="77">
        <v>8.0</v>
      </c>
      <c r="N43" s="29">
        <f t="shared" si="3"/>
        <v>13.1</v>
      </c>
      <c r="O43" s="35">
        <v>26.0</v>
      </c>
    </row>
    <row r="44">
      <c r="A44" s="42" t="s">
        <v>117</v>
      </c>
      <c r="B44" s="54">
        <v>20.0</v>
      </c>
      <c r="C44" s="64">
        <f>(C17*28)/100</f>
        <v>4.2</v>
      </c>
      <c r="D44" s="60">
        <v>10.0</v>
      </c>
      <c r="E44" s="56">
        <f>(E18*58)/100</f>
        <v>8.7</v>
      </c>
      <c r="F44" s="37"/>
      <c r="G44" s="35"/>
      <c r="H44" s="54"/>
      <c r="I44" s="75"/>
      <c r="J44" s="54"/>
      <c r="K44" s="75"/>
      <c r="L44" s="54"/>
      <c r="M44" s="75"/>
      <c r="N44" s="29">
        <f t="shared" si="3"/>
        <v>12.9</v>
      </c>
      <c r="O44" s="35">
        <v>27.0</v>
      </c>
    </row>
    <row r="45">
      <c r="A45" s="42" t="s">
        <v>118</v>
      </c>
      <c r="B45" s="54"/>
      <c r="C45" s="64"/>
      <c r="D45" s="55"/>
      <c r="E45" s="56"/>
      <c r="F45" s="37"/>
      <c r="G45" s="35"/>
      <c r="H45" s="37">
        <v>16.0</v>
      </c>
      <c r="I45" s="77">
        <v>6.0</v>
      </c>
      <c r="J45" s="54">
        <v>14.0</v>
      </c>
      <c r="K45" s="77">
        <v>6.9</v>
      </c>
      <c r="L45" s="54"/>
      <c r="M45" s="75"/>
      <c r="N45" s="29">
        <f t="shared" si="3"/>
        <v>12.9</v>
      </c>
      <c r="O45" s="35">
        <v>27.0</v>
      </c>
    </row>
    <row r="46">
      <c r="A46" s="42" t="s">
        <v>119</v>
      </c>
      <c r="B46" s="54"/>
      <c r="C46" s="35"/>
      <c r="D46" s="60">
        <v>3.0</v>
      </c>
      <c r="E46" s="56">
        <f>(E17*84)/100</f>
        <v>12.6</v>
      </c>
      <c r="F46" s="37"/>
      <c r="G46" s="35"/>
      <c r="H46" s="54"/>
      <c r="I46" s="75"/>
      <c r="J46" s="54"/>
      <c r="K46" s="75"/>
      <c r="L46" s="54"/>
      <c r="M46" s="75"/>
      <c r="N46" s="29">
        <f t="shared" si="3"/>
        <v>12.6</v>
      </c>
      <c r="O46" s="35">
        <v>28.0</v>
      </c>
    </row>
    <row r="47">
      <c r="A47" s="42" t="s">
        <v>120</v>
      </c>
      <c r="B47" s="54"/>
      <c r="C47" s="35"/>
      <c r="D47" s="60"/>
      <c r="E47" s="56"/>
      <c r="F47" s="37">
        <v>4.0</v>
      </c>
      <c r="G47" s="35">
        <v>11.85</v>
      </c>
      <c r="H47" s="54"/>
      <c r="I47" s="75"/>
      <c r="J47" s="54"/>
      <c r="K47" s="75"/>
      <c r="L47" s="54"/>
      <c r="M47" s="75"/>
      <c r="N47" s="29">
        <f t="shared" si="3"/>
        <v>11.85</v>
      </c>
      <c r="O47" s="35">
        <v>29.0</v>
      </c>
    </row>
    <row r="48">
      <c r="A48" s="42" t="s">
        <v>121</v>
      </c>
      <c r="B48" s="54"/>
      <c r="C48" s="35"/>
      <c r="D48" s="60"/>
      <c r="E48" s="56"/>
      <c r="F48" s="37"/>
      <c r="G48" s="35"/>
      <c r="H48" s="54"/>
      <c r="I48" s="75"/>
      <c r="J48" s="54"/>
      <c r="K48" s="75"/>
      <c r="L48" s="54">
        <v>10.0</v>
      </c>
      <c r="M48" s="77">
        <v>11.6</v>
      </c>
      <c r="N48" s="29">
        <f t="shared" si="3"/>
        <v>11.6</v>
      </c>
      <c r="O48" s="35">
        <v>30.0</v>
      </c>
    </row>
    <row r="49">
      <c r="A49" s="42" t="s">
        <v>122</v>
      </c>
      <c r="B49" s="76">
        <v>5.0</v>
      </c>
      <c r="C49" s="64">
        <f>(C18*75)/100</f>
        <v>11.25</v>
      </c>
      <c r="D49" s="55"/>
      <c r="E49" s="56"/>
      <c r="F49" s="37"/>
      <c r="G49" s="35"/>
      <c r="H49" s="54"/>
      <c r="I49" s="75"/>
      <c r="J49" s="54"/>
      <c r="K49" s="75"/>
      <c r="L49" s="54"/>
      <c r="M49" s="75"/>
      <c r="N49" s="29">
        <f t="shared" si="3"/>
        <v>11.25</v>
      </c>
      <c r="O49" s="35">
        <v>31.0</v>
      </c>
    </row>
    <row r="50">
      <c r="A50" s="42" t="s">
        <v>123</v>
      </c>
      <c r="B50" s="54"/>
      <c r="C50" s="64"/>
      <c r="D50" s="55"/>
      <c r="E50" s="56"/>
      <c r="F50" s="37"/>
      <c r="G50" s="35"/>
      <c r="H50" s="37">
        <v>8.0</v>
      </c>
      <c r="I50" s="77">
        <v>9.6</v>
      </c>
      <c r="J50" s="54"/>
      <c r="K50" s="75"/>
      <c r="L50" s="54"/>
      <c r="M50" s="75"/>
      <c r="N50" s="29">
        <f t="shared" si="3"/>
        <v>9.6</v>
      </c>
      <c r="O50" s="35">
        <v>32.0</v>
      </c>
    </row>
    <row r="51">
      <c r="A51" s="42" t="s">
        <v>124</v>
      </c>
      <c r="B51" s="54"/>
      <c r="C51" s="35"/>
      <c r="D51" s="60"/>
      <c r="E51" s="56"/>
      <c r="F51" s="37"/>
      <c r="G51" s="35"/>
      <c r="H51" s="54"/>
      <c r="I51" s="75"/>
      <c r="J51" s="54"/>
      <c r="K51" s="75"/>
      <c r="L51" s="54">
        <v>15.0</v>
      </c>
      <c r="M51" s="77">
        <v>8.6</v>
      </c>
      <c r="N51" s="29">
        <f t="shared" si="3"/>
        <v>8.6</v>
      </c>
      <c r="O51" s="35">
        <v>33.0</v>
      </c>
    </row>
    <row r="52">
      <c r="A52" s="42" t="s">
        <v>125</v>
      </c>
      <c r="B52" s="54"/>
      <c r="C52" s="35"/>
      <c r="D52" s="60">
        <v>13.0</v>
      </c>
      <c r="E52" s="56">
        <f>(E17*49)/100</f>
        <v>7.35</v>
      </c>
      <c r="F52" s="37"/>
      <c r="G52" s="35"/>
      <c r="H52" s="54"/>
      <c r="I52" s="75"/>
      <c r="J52" s="54"/>
      <c r="K52" s="75"/>
      <c r="L52" s="54"/>
      <c r="M52" s="75"/>
      <c r="N52" s="29">
        <f t="shared" si="3"/>
        <v>7.35</v>
      </c>
      <c r="O52" s="35">
        <v>34.0</v>
      </c>
    </row>
    <row r="53">
      <c r="A53" s="42" t="s">
        <v>126</v>
      </c>
      <c r="B53" s="54"/>
      <c r="C53" s="35"/>
      <c r="D53" s="60"/>
      <c r="E53" s="56"/>
      <c r="F53" s="37">
        <v>14.0</v>
      </c>
      <c r="G53" s="35">
        <v>6.9</v>
      </c>
      <c r="H53" s="54"/>
      <c r="I53" s="75"/>
      <c r="J53" s="54"/>
      <c r="K53" s="75"/>
      <c r="L53" s="54"/>
      <c r="M53" s="75"/>
      <c r="N53" s="29">
        <f t="shared" si="3"/>
        <v>6.9</v>
      </c>
      <c r="O53" s="35">
        <v>35.0</v>
      </c>
    </row>
  </sheetData>
  <mergeCells count="44">
    <mergeCell ref="A1:O1"/>
    <mergeCell ref="A2:A4"/>
    <mergeCell ref="D2:E2"/>
    <mergeCell ref="F2:G2"/>
    <mergeCell ref="H2:I2"/>
    <mergeCell ref="J2:K2"/>
    <mergeCell ref="O2:O4"/>
    <mergeCell ref="J4:K4"/>
    <mergeCell ref="A13:O13"/>
    <mergeCell ref="D14:E14"/>
    <mergeCell ref="F14:G14"/>
    <mergeCell ref="H14:I14"/>
    <mergeCell ref="J14:K14"/>
    <mergeCell ref="L14:M14"/>
    <mergeCell ref="H16:I16"/>
    <mergeCell ref="J16:K16"/>
    <mergeCell ref="N14:N16"/>
    <mergeCell ref="O14:O16"/>
    <mergeCell ref="D15:E15"/>
    <mergeCell ref="F15:G15"/>
    <mergeCell ref="H15:I15"/>
    <mergeCell ref="J15:K15"/>
    <mergeCell ref="L15:M15"/>
    <mergeCell ref="L16:M16"/>
    <mergeCell ref="L2:M2"/>
    <mergeCell ref="N2:N4"/>
    <mergeCell ref="L3:M3"/>
    <mergeCell ref="L4:M4"/>
    <mergeCell ref="B2:C2"/>
    <mergeCell ref="B3:C3"/>
    <mergeCell ref="A14:A16"/>
    <mergeCell ref="B14:C14"/>
    <mergeCell ref="B15:C15"/>
    <mergeCell ref="B16:C16"/>
    <mergeCell ref="D3:E3"/>
    <mergeCell ref="F3:G3"/>
    <mergeCell ref="H3:I3"/>
    <mergeCell ref="J3:K3"/>
    <mergeCell ref="B4:C4"/>
    <mergeCell ref="D4:E4"/>
    <mergeCell ref="F4:G4"/>
    <mergeCell ref="H4:I4"/>
    <mergeCell ref="D16:E16"/>
    <mergeCell ref="F16:G16"/>
  </mergeCells>
  <drawing r:id="rId1"/>
</worksheet>
</file>